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ŠK 2025-26\ŠO\za stranicu škole\"/>
    </mc:Choice>
  </mc:AlternateContent>
  <xr:revisionPtr revIDLastSave="0" documentId="8_{187327E8-3CA0-4260-9CB4-440E2BD2FB51}" xr6:coauthVersionLast="47" xr6:coauthVersionMax="47" xr10:uidLastSave="{00000000-0000-0000-0000-000000000000}"/>
  <bookViews>
    <workbookView xWindow="3375" yWindow="3375" windowWidth="21600" windowHeight="11295" firstSheet="3" activeTab="6" xr2:uid="{00000000-000D-0000-FFFF-FFFF00000000}"/>
  </bookViews>
  <sheets>
    <sheet name="SAŽETAK" sheetId="1" r:id="rId1"/>
    <sheet name="RAČUN PRIHODA I RASHODA" sheetId="2" r:id="rId2"/>
    <sheet name="PRIHODI I RASHODI PO IZVORIMA" sheetId="3" r:id="rId3"/>
    <sheet name="RASHODI PREMA FUNKCIJSKOJ KL." sheetId="4" r:id="rId4"/>
    <sheet name="RAČUN FINANCIRANJA" sheetId="5" r:id="rId5"/>
    <sheet name="RAČUN FINANCIRANJA PO IZVORIMA" sheetId="6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I11" i="1"/>
  <c r="I8" i="1"/>
  <c r="I14" i="1" s="1"/>
  <c r="I22" i="1" s="1"/>
  <c r="I28" i="1" s="1"/>
  <c r="L100" i="2"/>
  <c r="L96" i="2"/>
  <c r="L90" i="2"/>
  <c r="L89" i="2" s="1"/>
  <c r="L86" i="2"/>
  <c r="L85" i="2"/>
  <c r="L82" i="2"/>
  <c r="L74" i="2"/>
  <c r="L65" i="2"/>
  <c r="L54" i="2"/>
  <c r="L50" i="2"/>
  <c r="L48" i="2"/>
  <c r="L44" i="2"/>
  <c r="M102" i="2"/>
  <c r="L32" i="2"/>
  <c r="L31" i="2" s="1"/>
  <c r="L10" i="2" s="1"/>
  <c r="L17" i="2"/>
  <c r="H34" i="3"/>
  <c r="H44" i="3"/>
  <c r="H42" i="3"/>
  <c r="H35" i="3"/>
  <c r="H20" i="3"/>
  <c r="H18" i="3"/>
  <c r="H11" i="3"/>
  <c r="H10" i="3" s="1"/>
  <c r="K293" i="7"/>
  <c r="K281" i="7"/>
  <c r="K280" i="7"/>
  <c r="K253" i="7"/>
  <c r="K115" i="7"/>
  <c r="K32" i="7"/>
  <c r="K16" i="7"/>
  <c r="K111" i="7"/>
  <c r="K308" i="7"/>
  <c r="K307" i="7" s="1"/>
  <c r="K306" i="7" s="1"/>
  <c r="K83" i="7"/>
  <c r="K82" i="7" s="1"/>
  <c r="K81" i="7" s="1"/>
  <c r="K76" i="7" s="1"/>
  <c r="K28" i="7"/>
  <c r="L53" i="2" l="1"/>
  <c r="L43" i="2"/>
  <c r="L93" i="2"/>
  <c r="L92" i="2" s="1"/>
  <c r="I29" i="1"/>
  <c r="L42" i="2"/>
  <c r="L102" i="2" s="1"/>
  <c r="K75" i="7"/>
  <c r="K31" i="7" s="1"/>
  <c r="D35" i="3"/>
  <c r="D44" i="3"/>
  <c r="D20" i="3" l="1"/>
  <c r="G10" i="4"/>
  <c r="D12" i="4"/>
  <c r="D11" i="4" s="1"/>
  <c r="D10" i="4" s="1"/>
  <c r="F37" i="2" l="1"/>
  <c r="F36" i="2" s="1"/>
  <c r="F35" i="2" s="1"/>
  <c r="H32" i="2"/>
  <c r="L25" i="7" l="1"/>
  <c r="M25" i="7" s="1"/>
  <c r="G16" i="7"/>
  <c r="G24" i="7"/>
  <c r="L24" i="7" s="1"/>
  <c r="M24" i="7" s="1"/>
  <c r="G308" i="7" l="1"/>
  <c r="G307" i="7" s="1"/>
  <c r="G306" i="7" s="1"/>
  <c r="G305" i="7" s="1"/>
  <c r="J308" i="7"/>
  <c r="J307" i="7" s="1"/>
  <c r="J306" i="7" s="1"/>
  <c r="J305" i="7" s="1"/>
  <c r="I308" i="7"/>
  <c r="I307" i="7" s="1"/>
  <c r="I306" i="7" s="1"/>
  <c r="I305" i="7" s="1"/>
  <c r="I304" i="7" s="1"/>
  <c r="H308" i="7"/>
  <c r="H307" i="7" s="1"/>
  <c r="H306" i="7" s="1"/>
  <c r="H305" i="7" s="1"/>
  <c r="H304" i="7" s="1"/>
  <c r="G131" i="7"/>
  <c r="G207" i="7"/>
  <c r="L305" i="7" l="1"/>
  <c r="M305" i="7" s="1"/>
  <c r="G304" i="7"/>
  <c r="L304" i="7" s="1"/>
  <c r="J304" i="7"/>
  <c r="G300" i="7"/>
  <c r="G296" i="7"/>
  <c r="M304" i="7" l="1"/>
  <c r="G152" i="7"/>
  <c r="G151" i="7" s="1"/>
  <c r="G150" i="7" s="1"/>
  <c r="G149" i="7" s="1"/>
  <c r="L149" i="7" s="1"/>
  <c r="J300" i="7"/>
  <c r="H300" i="7"/>
  <c r="F300" i="7"/>
  <c r="E300" i="7"/>
  <c r="E295" i="7" s="1"/>
  <c r="E293" i="7" s="1"/>
  <c r="J296" i="7"/>
  <c r="H296" i="7"/>
  <c r="H295" i="7" s="1"/>
  <c r="H293" i="7" s="1"/>
  <c r="H292" i="7" s="1"/>
  <c r="F296" i="7"/>
  <c r="G295" i="7"/>
  <c r="J288" i="7"/>
  <c r="I288" i="7"/>
  <c r="H288" i="7"/>
  <c r="G288" i="7"/>
  <c r="F288" i="7"/>
  <c r="E288" i="7"/>
  <c r="J281" i="7"/>
  <c r="I281" i="7"/>
  <c r="H281" i="7"/>
  <c r="G281" i="7"/>
  <c r="F281" i="7"/>
  <c r="E281" i="7"/>
  <c r="J274" i="7"/>
  <c r="H274" i="7"/>
  <c r="G274" i="7"/>
  <c r="F274" i="7"/>
  <c r="J272" i="7"/>
  <c r="H272" i="7"/>
  <c r="G272" i="7"/>
  <c r="F272" i="7"/>
  <c r="J253" i="7"/>
  <c r="J252" i="7" s="1"/>
  <c r="J250" i="7" s="1"/>
  <c r="J249" i="7" s="1"/>
  <c r="H253" i="7"/>
  <c r="H252" i="7" s="1"/>
  <c r="H250" i="7" s="1"/>
  <c r="G253" i="7"/>
  <c r="F253" i="7"/>
  <c r="F252" i="7" l="1"/>
  <c r="F250" i="7" s="1"/>
  <c r="F249" i="7" s="1"/>
  <c r="F295" i="7"/>
  <c r="F293" i="7" s="1"/>
  <c r="G280" i="7"/>
  <c r="I280" i="7"/>
  <c r="I278" i="7" s="1"/>
  <c r="I277" i="7" s="1"/>
  <c r="G252" i="7"/>
  <c r="G250" i="7" s="1"/>
  <c r="G249" i="7" s="1"/>
  <c r="G248" i="7" s="1"/>
  <c r="G293" i="7"/>
  <c r="G292" i="7" s="1"/>
  <c r="G291" i="7" s="1"/>
  <c r="F280" i="7"/>
  <c r="F278" i="7" s="1"/>
  <c r="F277" i="7" s="1"/>
  <c r="J280" i="7"/>
  <c r="J278" i="7" s="1"/>
  <c r="J277" i="7" s="1"/>
  <c r="H280" i="7"/>
  <c r="H278" i="7" s="1"/>
  <c r="H277" i="7" s="1"/>
  <c r="L250" i="7"/>
  <c r="M250" i="7" s="1"/>
  <c r="H249" i="7"/>
  <c r="L249" i="7" s="1"/>
  <c r="M249" i="7" s="1"/>
  <c r="J295" i="7"/>
  <c r="J293" i="7" s="1"/>
  <c r="J292" i="7" s="1"/>
  <c r="E280" i="7"/>
  <c r="E278" i="7" s="1"/>
  <c r="E277" i="7" s="1"/>
  <c r="F225" i="7"/>
  <c r="F244" i="7"/>
  <c r="F246" i="7"/>
  <c r="F217" i="7"/>
  <c r="F213" i="7"/>
  <c r="F207" i="7"/>
  <c r="F139" i="7"/>
  <c r="F137" i="7"/>
  <c r="F136" i="7" s="1"/>
  <c r="F135" i="7" s="1"/>
  <c r="F79" i="7"/>
  <c r="F78" i="7" s="1"/>
  <c r="F77" i="7" s="1"/>
  <c r="C12" i="4"/>
  <c r="C11" i="4" s="1"/>
  <c r="C10" i="4" s="1"/>
  <c r="C44" i="3"/>
  <c r="C20" i="3"/>
  <c r="H96" i="2"/>
  <c r="H90" i="2"/>
  <c r="H89" i="2" s="1"/>
  <c r="G32" i="2"/>
  <c r="H27" i="2"/>
  <c r="J12" i="2"/>
  <c r="J11" i="2" s="1"/>
  <c r="K12" i="2"/>
  <c r="K17" i="2"/>
  <c r="K27" i="2"/>
  <c r="K29" i="2"/>
  <c r="J31" i="2"/>
  <c r="K32" i="2"/>
  <c r="K31" i="2" s="1"/>
  <c r="K44" i="2"/>
  <c r="K48" i="2"/>
  <c r="K50" i="2"/>
  <c r="K54" i="2"/>
  <c r="K58" i="2"/>
  <c r="K65" i="2"/>
  <c r="K74" i="2"/>
  <c r="K82" i="2"/>
  <c r="K81" i="2" s="1"/>
  <c r="K86" i="2"/>
  <c r="K85" i="2" s="1"/>
  <c r="J96" i="2"/>
  <c r="J93" i="2" s="1"/>
  <c r="J92" i="2" s="1"/>
  <c r="J102" i="2" s="1"/>
  <c r="K96" i="2"/>
  <c r="K100" i="2"/>
  <c r="G12" i="2"/>
  <c r="E217" i="7"/>
  <c r="E213" i="7"/>
  <c r="E207" i="7"/>
  <c r="E203" i="7"/>
  <c r="E187" i="7"/>
  <c r="E186" i="7" s="1"/>
  <c r="E185" i="7" s="1"/>
  <c r="E182" i="7"/>
  <c r="E181" i="7" s="1"/>
  <c r="E152" i="7"/>
  <c r="E141" i="7"/>
  <c r="E140" i="7" s="1"/>
  <c r="E139" i="7" s="1"/>
  <c r="E111" i="7"/>
  <c r="E36" i="7"/>
  <c r="K11" i="2" l="1"/>
  <c r="J10" i="2"/>
  <c r="K93" i="2"/>
  <c r="K92" i="2" s="1"/>
  <c r="K43" i="2"/>
  <c r="K26" i="2"/>
  <c r="K10" i="2" s="1"/>
  <c r="K53" i="2"/>
  <c r="E212" i="7"/>
  <c r="E211" i="7" s="1"/>
  <c r="G278" i="7"/>
  <c r="G277" i="7" s="1"/>
  <c r="G279" i="7"/>
  <c r="F224" i="7"/>
  <c r="F223" i="7" s="1"/>
  <c r="F222" i="7" s="1"/>
  <c r="E202" i="7"/>
  <c r="E201" i="7" s="1"/>
  <c r="E200" i="7" s="1"/>
  <c r="B12" i="4"/>
  <c r="B11" i="4" s="1"/>
  <c r="B10" i="4" s="1"/>
  <c r="F17" i="2"/>
  <c r="K42" i="2" l="1"/>
  <c r="K102" i="2" s="1"/>
  <c r="G276" i="7"/>
  <c r="M276" i="7" s="1"/>
  <c r="M277" i="7"/>
  <c r="K12" i="1"/>
  <c r="K9" i="1"/>
  <c r="N92" i="2"/>
  <c r="N42" i="2" l="1"/>
  <c r="N102" i="2" s="1"/>
  <c r="J44" i="3"/>
  <c r="J53" i="3"/>
  <c r="J42" i="3"/>
  <c r="J35" i="3"/>
  <c r="J11" i="3"/>
  <c r="G53" i="3" l="1"/>
  <c r="G44" i="3"/>
  <c r="G42" i="3"/>
  <c r="G40" i="3"/>
  <c r="G35" i="3"/>
  <c r="G29" i="3"/>
  <c r="G20" i="3"/>
  <c r="G18" i="3"/>
  <c r="G16" i="3"/>
  <c r="G11" i="3"/>
  <c r="J79" i="7"/>
  <c r="J78" i="7" s="1"/>
  <c r="J77" i="7" s="1"/>
  <c r="J26" i="7"/>
  <c r="M26" i="7" s="1"/>
  <c r="J16" i="7"/>
  <c r="M16" i="7" s="1"/>
  <c r="J14" i="7"/>
  <c r="M14" i="7" s="1"/>
  <c r="J12" i="7"/>
  <c r="J8" i="7"/>
  <c r="J28" i="7" l="1"/>
  <c r="J109" i="7"/>
  <c r="J83" i="7"/>
  <c r="J82" i="7" s="1"/>
  <c r="J81" i="7" s="1"/>
  <c r="J90" i="7"/>
  <c r="J89" i="7" s="1"/>
  <c r="J88" i="7" s="1"/>
  <c r="J99" i="7"/>
  <c r="J98" i="7" s="1"/>
  <c r="J97" i="7" s="1"/>
  <c r="J131" i="7"/>
  <c r="J130" i="7" s="1"/>
  <c r="J129" i="7" s="1"/>
  <c r="J118" i="7"/>
  <c r="J117" i="7" s="1"/>
  <c r="J116" i="7" s="1"/>
  <c r="J139" i="7"/>
  <c r="J152" i="7"/>
  <c r="J151" i="7" s="1"/>
  <c r="J150" i="7" s="1"/>
  <c r="J149" i="7" s="1"/>
  <c r="M149" i="7" s="1"/>
  <c r="J225" i="7"/>
  <c r="J244" i="7"/>
  <c r="J246" i="7"/>
  <c r="J213" i="7"/>
  <c r="J217" i="7"/>
  <c r="J203" i="7"/>
  <c r="J207" i="7"/>
  <c r="J202" i="7" l="1"/>
  <c r="J201" i="7" s="1"/>
  <c r="J76" i="7"/>
  <c r="J212" i="7"/>
  <c r="J211" i="7" s="1"/>
  <c r="J224" i="7"/>
  <c r="J223" i="7" s="1"/>
  <c r="J222" i="7" s="1"/>
  <c r="J33" i="7" s="1"/>
  <c r="J115" i="7"/>
  <c r="J72" i="7"/>
  <c r="J65" i="7"/>
  <c r="J200" i="7" l="1"/>
  <c r="J155" i="7" s="1"/>
  <c r="J64" i="7"/>
  <c r="J63" i="7" s="1"/>
  <c r="J62" i="7" s="1"/>
  <c r="M62" i="7" s="1"/>
  <c r="J75" i="7"/>
  <c r="I33" i="7"/>
  <c r="I131" i="7"/>
  <c r="I130" i="7" s="1"/>
  <c r="I129" i="7" s="1"/>
  <c r="I115" i="7" s="1"/>
  <c r="I99" i="7"/>
  <c r="I98" i="7" s="1"/>
  <c r="I97" i="7" s="1"/>
  <c r="I90" i="7"/>
  <c r="I89" i="7" s="1"/>
  <c r="I88" i="7" s="1"/>
  <c r="I83" i="7"/>
  <c r="I82" i="7" s="1"/>
  <c r="I81" i="7" s="1"/>
  <c r="I72" i="7"/>
  <c r="I65" i="7"/>
  <c r="I16" i="7"/>
  <c r="I28" i="7" s="1"/>
  <c r="J32" i="7" l="1"/>
  <c r="M32" i="7" s="1"/>
  <c r="I76" i="7"/>
  <c r="I75" i="7" s="1"/>
  <c r="J31" i="7"/>
  <c r="I64" i="7"/>
  <c r="I63" i="7" s="1"/>
  <c r="I62" i="7" s="1"/>
  <c r="I32" i="7" s="1"/>
  <c r="F35" i="3"/>
  <c r="F40" i="3"/>
  <c r="F42" i="3"/>
  <c r="F44" i="3"/>
  <c r="J30" i="7" l="1"/>
  <c r="I31" i="7"/>
  <c r="I30" i="7" s="1"/>
  <c r="I12" i="2"/>
  <c r="H246" i="7" l="1"/>
  <c r="G246" i="7"/>
  <c r="H244" i="7"/>
  <c r="G244" i="7"/>
  <c r="H225" i="7"/>
  <c r="G225" i="7"/>
  <c r="H217" i="7"/>
  <c r="G217" i="7"/>
  <c r="H213" i="7"/>
  <c r="G212" i="7"/>
  <c r="H207" i="7"/>
  <c r="H203" i="7"/>
  <c r="G203" i="7"/>
  <c r="F203" i="7"/>
  <c r="F202" i="7" s="1"/>
  <c r="F201" i="7" s="1"/>
  <c r="F197" i="7"/>
  <c r="E197" i="7"/>
  <c r="F193" i="7"/>
  <c r="E193" i="7"/>
  <c r="F187" i="7"/>
  <c r="F186" i="7" s="1"/>
  <c r="F185" i="7" s="1"/>
  <c r="F182" i="7"/>
  <c r="F181" i="7" s="1"/>
  <c r="F177" i="7" s="1"/>
  <c r="F176" i="7" s="1"/>
  <c r="E179" i="7"/>
  <c r="E178" i="7" s="1"/>
  <c r="E173" i="7"/>
  <c r="E169" i="7"/>
  <c r="E164" i="7"/>
  <c r="E163" i="7" s="1"/>
  <c r="E162" i="7" s="1"/>
  <c r="E159" i="7"/>
  <c r="E158" i="7" s="1"/>
  <c r="E157" i="7" s="1"/>
  <c r="E156" i="7" s="1"/>
  <c r="F158" i="7"/>
  <c r="F157" i="7" s="1"/>
  <c r="F156" i="7" s="1"/>
  <c r="H152" i="7"/>
  <c r="H151" i="7" s="1"/>
  <c r="H150" i="7" s="1"/>
  <c r="H149" i="7" s="1"/>
  <c r="F152" i="7"/>
  <c r="F151" i="7" s="1"/>
  <c r="F150" i="7" s="1"/>
  <c r="F149" i="7" s="1"/>
  <c r="E151" i="7"/>
  <c r="E150" i="7" s="1"/>
  <c r="E149" i="7" s="1"/>
  <c r="F147" i="7"/>
  <c r="F146" i="7" s="1"/>
  <c r="F145" i="7" s="1"/>
  <c r="F144" i="7" s="1"/>
  <c r="E147" i="7"/>
  <c r="E146" i="7" s="1"/>
  <c r="E145" i="7" s="1"/>
  <c r="E144" i="7" s="1"/>
  <c r="H146" i="7"/>
  <c r="H145" i="7" s="1"/>
  <c r="H144" i="7" s="1"/>
  <c r="G146" i="7"/>
  <c r="G145" i="7" s="1"/>
  <c r="G144" i="7" s="1"/>
  <c r="L144" i="7" s="1"/>
  <c r="M144" i="7" s="1"/>
  <c r="F141" i="7"/>
  <c r="F140" i="7" s="1"/>
  <c r="H137" i="7"/>
  <c r="H136" i="7" s="1"/>
  <c r="H135" i="7" s="1"/>
  <c r="H131" i="7"/>
  <c r="H130" i="7" s="1"/>
  <c r="H129" i="7" s="1"/>
  <c r="F131" i="7"/>
  <c r="F130" i="7" s="1"/>
  <c r="F129" i="7" s="1"/>
  <c r="E131" i="7"/>
  <c r="E130" i="7" s="1"/>
  <c r="E129" i="7" s="1"/>
  <c r="G130" i="7"/>
  <c r="G129" i="7" s="1"/>
  <c r="G115" i="7" s="1"/>
  <c r="L115" i="7" s="1"/>
  <c r="M115" i="7" s="1"/>
  <c r="F125" i="7"/>
  <c r="F124" i="7" s="1"/>
  <c r="F123" i="7" s="1"/>
  <c r="E125" i="7"/>
  <c r="E124" i="7" s="1"/>
  <c r="E123" i="7" s="1"/>
  <c r="F118" i="7"/>
  <c r="F117" i="7" s="1"/>
  <c r="F116" i="7" s="1"/>
  <c r="E118" i="7"/>
  <c r="E117" i="7" s="1"/>
  <c r="E116" i="7" s="1"/>
  <c r="F111" i="7"/>
  <c r="F110" i="7" s="1"/>
  <c r="F109" i="7" s="1"/>
  <c r="E110" i="7"/>
  <c r="E109" i="7" s="1"/>
  <c r="F107" i="7"/>
  <c r="E107" i="7"/>
  <c r="F105" i="7"/>
  <c r="E105" i="7"/>
  <c r="E103" i="7"/>
  <c r="H99" i="7"/>
  <c r="H98" i="7" s="1"/>
  <c r="H97" i="7" s="1"/>
  <c r="F99" i="7"/>
  <c r="E99" i="7"/>
  <c r="H90" i="7"/>
  <c r="H89" i="7" s="1"/>
  <c r="H88" i="7" s="1"/>
  <c r="G90" i="7"/>
  <c r="G89" i="7" s="1"/>
  <c r="G88" i="7" s="1"/>
  <c r="F90" i="7"/>
  <c r="F89" i="7" s="1"/>
  <c r="F88" i="7" s="1"/>
  <c r="E90" i="7"/>
  <c r="E89" i="7" s="1"/>
  <c r="E88" i="7" s="1"/>
  <c r="H83" i="7"/>
  <c r="F83" i="7"/>
  <c r="F82" i="7" s="1"/>
  <c r="F81" i="7" s="1"/>
  <c r="E83" i="7"/>
  <c r="E82" i="7" s="1"/>
  <c r="E81" i="7" s="1"/>
  <c r="H82" i="7"/>
  <c r="H81" i="7" s="1"/>
  <c r="H72" i="7"/>
  <c r="G72" i="7"/>
  <c r="F72" i="7"/>
  <c r="E72" i="7"/>
  <c r="H65" i="7"/>
  <c r="G65" i="7"/>
  <c r="F65" i="7"/>
  <c r="E65" i="7"/>
  <c r="F60" i="7"/>
  <c r="F59" i="7" s="1"/>
  <c r="F58" i="7" s="1"/>
  <c r="E60" i="7"/>
  <c r="E59" i="7" s="1"/>
  <c r="E58" i="7" s="1"/>
  <c r="F56" i="7"/>
  <c r="E56" i="7"/>
  <c r="F54" i="7"/>
  <c r="E54" i="7"/>
  <c r="F36" i="7"/>
  <c r="F26" i="7"/>
  <c r="E26" i="7"/>
  <c r="H16" i="7"/>
  <c r="F16" i="7"/>
  <c r="E16" i="7"/>
  <c r="H14" i="7"/>
  <c r="G14" i="7"/>
  <c r="F14" i="7"/>
  <c r="E14" i="7"/>
  <c r="H12" i="7"/>
  <c r="G12" i="7"/>
  <c r="M12" i="7" s="1"/>
  <c r="F12" i="7"/>
  <c r="E12" i="7"/>
  <c r="H8" i="7"/>
  <c r="G8" i="7"/>
  <c r="F8" i="7"/>
  <c r="E8" i="7"/>
  <c r="E53" i="3"/>
  <c r="C53" i="3"/>
  <c r="B53" i="3"/>
  <c r="E44" i="3"/>
  <c r="B44" i="3"/>
  <c r="E42" i="3"/>
  <c r="D42" i="3"/>
  <c r="C42" i="3"/>
  <c r="B42" i="3"/>
  <c r="E40" i="3"/>
  <c r="D40" i="3"/>
  <c r="D34" i="3" s="1"/>
  <c r="C40" i="3"/>
  <c r="B40" i="3"/>
  <c r="A39" i="3"/>
  <c r="A38" i="3"/>
  <c r="A37" i="3"/>
  <c r="E35" i="3"/>
  <c r="C35" i="3"/>
  <c r="B35" i="3"/>
  <c r="E29" i="3"/>
  <c r="C29" i="3"/>
  <c r="B29" i="3"/>
  <c r="E20" i="3"/>
  <c r="B20" i="3"/>
  <c r="E18" i="3"/>
  <c r="D18" i="3"/>
  <c r="C18" i="3"/>
  <c r="B18" i="3"/>
  <c r="E16" i="3"/>
  <c r="D16" i="3"/>
  <c r="C16" i="3"/>
  <c r="B16" i="3"/>
  <c r="E11" i="3"/>
  <c r="D11" i="3"/>
  <c r="D10" i="3" s="1"/>
  <c r="C11" i="3"/>
  <c r="C10" i="3" s="1"/>
  <c r="B11" i="3"/>
  <c r="I100" i="2"/>
  <c r="H100" i="2"/>
  <c r="H93" i="2" s="1"/>
  <c r="H92" i="2" s="1"/>
  <c r="G100" i="2"/>
  <c r="F100" i="2"/>
  <c r="I96" i="2"/>
  <c r="I93" i="2" s="1"/>
  <c r="I92" i="2" s="1"/>
  <c r="G96" i="2"/>
  <c r="F96" i="2"/>
  <c r="G90" i="2"/>
  <c r="G89" i="2" s="1"/>
  <c r="F90" i="2"/>
  <c r="F89" i="2" s="1"/>
  <c r="I86" i="2"/>
  <c r="H86" i="2"/>
  <c r="H85" i="2" s="1"/>
  <c r="G86" i="2"/>
  <c r="F86" i="2"/>
  <c r="F85" i="2" s="1"/>
  <c r="I85" i="2"/>
  <c r="I82" i="2"/>
  <c r="I81" i="2" s="1"/>
  <c r="H82" i="2"/>
  <c r="H81" i="2" s="1"/>
  <c r="G82" i="2"/>
  <c r="F82" i="2"/>
  <c r="F81" i="2" s="1"/>
  <c r="I74" i="2"/>
  <c r="H74" i="2"/>
  <c r="G74" i="2"/>
  <c r="F74" i="2"/>
  <c r="I65" i="2"/>
  <c r="H65" i="2"/>
  <c r="G65" i="2"/>
  <c r="F65" i="2"/>
  <c r="I58" i="2"/>
  <c r="H58" i="2"/>
  <c r="G58" i="2"/>
  <c r="F58" i="2"/>
  <c r="I54" i="2"/>
  <c r="I53" i="2" s="1"/>
  <c r="H54" i="2"/>
  <c r="G54" i="2"/>
  <c r="F54" i="2"/>
  <c r="I50" i="2"/>
  <c r="H50" i="2"/>
  <c r="G50" i="2"/>
  <c r="F50" i="2"/>
  <c r="I48" i="2"/>
  <c r="H48" i="2"/>
  <c r="G48" i="2"/>
  <c r="F48" i="2"/>
  <c r="I44" i="2"/>
  <c r="I43" i="2" s="1"/>
  <c r="H44" i="2"/>
  <c r="H43" i="2" s="1"/>
  <c r="G44" i="2"/>
  <c r="F44" i="2"/>
  <c r="I37" i="2"/>
  <c r="I36" i="2" s="1"/>
  <c r="I35" i="2" s="1"/>
  <c r="G37" i="2"/>
  <c r="G36" i="2" s="1"/>
  <c r="G35" i="2" s="1"/>
  <c r="I32" i="2"/>
  <c r="H31" i="2"/>
  <c r="G31" i="2"/>
  <c r="F32" i="2"/>
  <c r="F31" i="2" s="1"/>
  <c r="I31" i="2"/>
  <c r="G29" i="2"/>
  <c r="F29" i="2"/>
  <c r="I27" i="2"/>
  <c r="I26" i="2" s="1"/>
  <c r="H26" i="2"/>
  <c r="G27" i="2"/>
  <c r="G26" i="2" s="1"/>
  <c r="F27" i="2"/>
  <c r="F26" i="2" s="1"/>
  <c r="F24" i="2"/>
  <c r="F23" i="2" s="1"/>
  <c r="G23" i="2"/>
  <c r="F21" i="2"/>
  <c r="F20" i="2" s="1"/>
  <c r="I17" i="2"/>
  <c r="I11" i="2" s="1"/>
  <c r="H17" i="2"/>
  <c r="G17" i="2"/>
  <c r="G11" i="2" s="1"/>
  <c r="H12" i="2"/>
  <c r="F12" i="2"/>
  <c r="F37" i="1"/>
  <c r="G34" i="1" s="1"/>
  <c r="G37" i="1" s="1"/>
  <c r="H34" i="1" s="1"/>
  <c r="H37" i="1" s="1"/>
  <c r="K21" i="1"/>
  <c r="J21" i="1"/>
  <c r="H21" i="1"/>
  <c r="G21" i="1"/>
  <c r="F21" i="1"/>
  <c r="K14" i="1"/>
  <c r="K13" i="1"/>
  <c r="H11" i="1"/>
  <c r="K11" i="1" s="1"/>
  <c r="G11" i="1"/>
  <c r="F11" i="1"/>
  <c r="H8" i="1"/>
  <c r="K8" i="1" s="1"/>
  <c r="G8" i="1"/>
  <c r="F8" i="1"/>
  <c r="H28" i="7" l="1"/>
  <c r="F64" i="7"/>
  <c r="F63" i="7" s="1"/>
  <c r="F62" i="7" s="1"/>
  <c r="H64" i="7"/>
  <c r="H63" i="7" s="1"/>
  <c r="H62" i="7" s="1"/>
  <c r="J34" i="1"/>
  <c r="J37" i="1" s="1"/>
  <c r="K34" i="1" s="1"/>
  <c r="K37" i="1" s="1"/>
  <c r="I34" i="1"/>
  <c r="I37" i="1" s="1"/>
  <c r="G53" i="2"/>
  <c r="F93" i="2"/>
  <c r="F92" i="2" s="1"/>
  <c r="H53" i="2"/>
  <c r="H42" i="2" s="1"/>
  <c r="H102" i="2" s="1"/>
  <c r="C34" i="3"/>
  <c r="L8" i="7"/>
  <c r="L28" i="7" s="1"/>
  <c r="G28" i="7"/>
  <c r="F28" i="7"/>
  <c r="F53" i="2"/>
  <c r="F43" i="2"/>
  <c r="G64" i="7"/>
  <c r="G63" i="7" s="1"/>
  <c r="G62" i="7" s="1"/>
  <c r="F115" i="7"/>
  <c r="E177" i="7"/>
  <c r="E176" i="7" s="1"/>
  <c r="G202" i="7"/>
  <c r="G201" i="7" s="1"/>
  <c r="E115" i="7"/>
  <c r="H224" i="7"/>
  <c r="H223" i="7" s="1"/>
  <c r="M223" i="7" s="1"/>
  <c r="B34" i="3"/>
  <c r="B10" i="3"/>
  <c r="G93" i="2"/>
  <c r="G92" i="2" s="1"/>
  <c r="G43" i="2"/>
  <c r="G42" i="2"/>
  <c r="I10" i="2"/>
  <c r="I42" i="2"/>
  <c r="I102" i="2" s="1"/>
  <c r="H11" i="2"/>
  <c r="H10" i="2" s="1"/>
  <c r="N10" i="2" s="1"/>
  <c r="E28" i="7"/>
  <c r="F11" i="2"/>
  <c r="F10" i="2" s="1"/>
  <c r="G14" i="1"/>
  <c r="G22" i="1" s="1"/>
  <c r="G28" i="1" s="1"/>
  <c r="G29" i="1" s="1"/>
  <c r="F212" i="7"/>
  <c r="F211" i="7" s="1"/>
  <c r="F200" i="7" s="1"/>
  <c r="E192" i="7"/>
  <c r="E191" i="7" s="1"/>
  <c r="E184" i="7" s="1"/>
  <c r="E98" i="7"/>
  <c r="E97" i="7" s="1"/>
  <c r="E76" i="7" s="1"/>
  <c r="H115" i="7"/>
  <c r="F35" i="7"/>
  <c r="F34" i="7" s="1"/>
  <c r="F33" i="7" s="1"/>
  <c r="F32" i="7" s="1"/>
  <c r="H212" i="7"/>
  <c r="H211" i="7" s="1"/>
  <c r="E168" i="7"/>
  <c r="E167" i="7" s="1"/>
  <c r="E161" i="7" s="1"/>
  <c r="G224" i="7"/>
  <c r="G223" i="7" s="1"/>
  <c r="G222" i="7" s="1"/>
  <c r="G33" i="7" s="1"/>
  <c r="E64" i="7"/>
  <c r="E63" i="7" s="1"/>
  <c r="E62" i="7" s="1"/>
  <c r="H202" i="7"/>
  <c r="H201" i="7" s="1"/>
  <c r="E35" i="7"/>
  <c r="E34" i="7" s="1"/>
  <c r="E33" i="7" s="1"/>
  <c r="G76" i="7"/>
  <c r="H76" i="7"/>
  <c r="F98" i="7"/>
  <c r="F97" i="7" s="1"/>
  <c r="F76" i="7" s="1"/>
  <c r="F192" i="7"/>
  <c r="F191" i="7" s="1"/>
  <c r="F184" i="7" s="1"/>
  <c r="G211" i="7"/>
  <c r="H14" i="1"/>
  <c r="H22" i="1" s="1"/>
  <c r="H28" i="1" s="1"/>
  <c r="H29" i="1" s="1"/>
  <c r="F14" i="1"/>
  <c r="F22" i="1" s="1"/>
  <c r="F28" i="1" s="1"/>
  <c r="F29" i="1" s="1"/>
  <c r="J22" i="1"/>
  <c r="J28" i="1" s="1"/>
  <c r="J29" i="1" s="1"/>
  <c r="G10" i="2"/>
  <c r="K22" i="1"/>
  <c r="K28" i="1" s="1"/>
  <c r="K29" i="1" s="1"/>
  <c r="M8" i="7" l="1"/>
  <c r="M28" i="7" s="1"/>
  <c r="F42" i="2"/>
  <c r="F102" i="2" s="1"/>
  <c r="G75" i="7"/>
  <c r="M75" i="7" s="1"/>
  <c r="M76" i="7"/>
  <c r="G32" i="7"/>
  <c r="E75" i="7"/>
  <c r="E155" i="7"/>
  <c r="H222" i="7"/>
  <c r="H33" i="7" s="1"/>
  <c r="H32" i="7" s="1"/>
  <c r="G200" i="7"/>
  <c r="G102" i="2"/>
  <c r="F155" i="7"/>
  <c r="H75" i="7"/>
  <c r="E32" i="7"/>
  <c r="H200" i="7"/>
  <c r="H155" i="7" s="1"/>
  <c r="F75" i="7"/>
  <c r="M222" i="7"/>
  <c r="G155" i="7" l="1"/>
  <c r="L155" i="7" s="1"/>
  <c r="M155" i="7" s="1"/>
  <c r="L200" i="7"/>
  <c r="M200" i="7" s="1"/>
  <c r="E31" i="7"/>
  <c r="E30" i="7" s="1"/>
  <c r="F31" i="7"/>
  <c r="F30" i="7" s="1"/>
  <c r="H31" i="7"/>
  <c r="H30" i="7" s="1"/>
  <c r="G31" i="7" l="1"/>
  <c r="M31" i="7"/>
  <c r="G30" i="7"/>
  <c r="M30" i="7" s="1"/>
</calcChain>
</file>

<file path=xl/sharedStrings.xml><?xml version="1.0" encoding="utf-8"?>
<sst xmlns="http://schemas.openxmlformats.org/spreadsheetml/2006/main" count="628" uniqueCount="284">
  <si>
    <t>I. OPĆI DIO</t>
  </si>
  <si>
    <t>A) SAŽETAK RAČUNA PRIHODA I RASHODA</t>
  </si>
  <si>
    <t>EUR</t>
  </si>
  <si>
    <t>Rebalans I</t>
  </si>
  <si>
    <t>Projekcija proračuna
za 2027.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</si>
  <si>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</si>
  <si>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</si>
  <si>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</si>
  <si>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</si>
  <si>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</si>
  <si>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</si>
  <si>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</si>
  <si>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</si>
  <si>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</si>
  <si>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</si>
  <si>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</si>
  <si>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</si>
  <si>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</si>
  <si>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</si>
  <si>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</si>
  <si>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</si>
  <si>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</si>
  <si>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</si>
  <si>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</si>
  <si>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</si>
  <si>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</si>
  <si>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</si>
  <si>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</si>
  <si>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Podskupina</t>
  </si>
  <si>
    <t xml:space="preserve">Odjeljak </t>
  </si>
  <si>
    <t>Naziv prihoda</t>
  </si>
  <si>
    <t>Projekcija 
za 2026.</t>
  </si>
  <si>
    <t>Projekcija 
za 2027.</t>
  </si>
  <si>
    <t>PRIHODI POSLOVANJA</t>
  </si>
  <si>
    <t>POMOĆI IZ INOZEMSTVA I OD SUBJEKATA UNUTAR OPĆEG PRORAČUNA</t>
  </si>
  <si>
    <t>POMOĆI PRRAČUN.KOR.IZ PRORAČ.KOJI IM NIJE NADLEŽAN</t>
  </si>
  <si>
    <t>TEK.POMOĆI PROR.KOR.IZ PRORAČ.KOJI IM NIJE NADLEŽAN</t>
  </si>
  <si>
    <t>KAP.POMOĆI PROR.KOR.IZ PRORAČ.KOJI IM NIJE NADLEŽAN</t>
  </si>
  <si>
    <t>POMOĆI TEMELJEM PRIJENOSA EU SREDSTAVA</t>
  </si>
  <si>
    <t>TEK.POMOĆI TEMELJEM PRIJENOSA EU SREDSTAVA</t>
  </si>
  <si>
    <t>PRIJENOSI IZMEĐU PRORAČUN.KORISNIKA ISTOG PRORAČUNA</t>
  </si>
  <si>
    <t>TEK.PRIJEN.IZMEĐ.PRORAČ.KORISNIKA.ISTOG PRORAČ.TEMELJEM PRIJENOSA EU SREDSTAVA</t>
  </si>
  <si>
    <t>PRIHODI OD IMOVINE</t>
  </si>
  <si>
    <t>PRIHODI OD FINANCIJSKE IMOVINE</t>
  </si>
  <si>
    <t>OSTALI PRIHODI OD FINANCIJSKE IMOVINE</t>
  </si>
  <si>
    <t xml:space="preserve">PRIH.OD UPRAV.I ADMIN.PRISTOJ PO POS.PROPISIMA </t>
  </si>
  <si>
    <t>PRIHODI PO POSEBNIM PROPISIMA</t>
  </si>
  <si>
    <t>OSTALI NESPOMENUTI PRIHODI</t>
  </si>
  <si>
    <t>PRIHODI OD PRODAJE PROIZVODA I ROBE, USLUGA I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</si>
  <si>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</si>
  <si>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</si>
  <si>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</si>
  <si>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</si>
  <si>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PRIHODI IZ NADLEŽ.PRORAČ.I OD HZZO TEM.UGOVOR.OBVEZ.</t>
  </si>
  <si>
    <t>PRIHODI IZ NADLEŽ.PRORAČ.ZA FINAN.RED.DJELAT.PROR.KOR.</t>
  </si>
  <si>
    <t>PRIHODI IZ NADLEŽ.PRORAČ.ZA FINAN.RASHODA POSLOVANJA</t>
  </si>
  <si>
    <t>PRIHODI IZ NADLEŽ.PRORAČ.ZA FINAN.RASHZA NAB.NEFINAN.IMOVINE</t>
  </si>
  <si>
    <t xml:space="preserve">REZULTAT POSLOVANJA </t>
  </si>
  <si>
    <t>RASHODI POSLOVANJA PREMA EKONOMSKOJ KLASIFIKACIJI</t>
  </si>
  <si>
    <t>Odjeljak</t>
  </si>
  <si>
    <t>Naziv rashoda</t>
  </si>
  <si>
    <t>RASHODI ZA ZAPOSLENE</t>
  </si>
  <si>
    <t>PLAĆE (bruto)</t>
  </si>
  <si>
    <t>PLAĆE ZA REDOVAN RAD</t>
  </si>
  <si>
    <t>PLAĆE ZA PREKOVREMENI RAD</t>
  </si>
  <si>
    <t>PLAĆE ZA POSEBNE UVJETE RADA</t>
  </si>
  <si>
    <t xml:space="preserve">OSTALI RASHODI ZA ZAPOSLENE </t>
  </si>
  <si>
    <t>DOPRINOSI NA PLAĆE</t>
  </si>
  <si>
    <t>DOPRINOSI ZA OBVEZNO ZDRAVSTVENO OSIGURANJ E</t>
  </si>
  <si>
    <t>DOPRINOSI ZA OBVEZNO ZDRAVSTVENO OSIGURANJE U SL.NEZAPOSLENOSTI</t>
  </si>
  <si>
    <t>MATERIJALNI TROŠKOVI</t>
  </si>
  <si>
    <t xml:space="preserve">NAKNADE TROŠKOVA ZAPOSLENIMA </t>
  </si>
  <si>
    <t xml:space="preserve">SLUŽBENA PUTOVANJA </t>
  </si>
  <si>
    <t>NAKNADE ZA PRIJEVOZ,ZA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</si>
  <si>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</si>
  <si>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</si>
  <si>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</si>
  <si>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</si>
  <si>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</si>
  <si>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MATER.I DIJELOVI ZA TEK.I INVEST.ODRŽAVANJE</t>
  </si>
  <si>
    <t>SITNI INVENTAR I AUTO GUME</t>
  </si>
  <si>
    <t>SLUŽBENA,RADNA I ZAŠTITINA ODJEĆA I OBUĆA</t>
  </si>
  <si>
    <t xml:space="preserve">RASHODI ZA USLUGE </t>
  </si>
  <si>
    <t>USLUGE TELEFONA,POŠTE I PRIJEVOZA</t>
  </si>
  <si>
    <t xml:space="preserve">USLUGE TEKUĆEG I INVEST.ODRŽAVANJA </t>
  </si>
  <si>
    <t xml:space="preserve">USLUGE PROMIDŽBE I INFORMIRANJA </t>
  </si>
  <si>
    <t>KOMUNALNE USLUGE</t>
  </si>
  <si>
    <t>ZDRAVSTVENE USLUGE</t>
  </si>
  <si>
    <t>INTELEKTUALNE I OSOBNE USLUGE</t>
  </si>
  <si>
    <t>RAČUNALNE USLUGE</t>
  </si>
  <si>
    <t>OSTALE USLUGE</t>
  </si>
  <si>
    <t xml:space="preserve">OSTALI NESPOMENUTI RASHODI POSLOVANJA </t>
  </si>
  <si>
    <t>PREMIJE OSIGURANJA</t>
  </si>
  <si>
    <t>REPREZENTACIJA</t>
  </si>
  <si>
    <t>ČLANARINE</t>
  </si>
  <si>
    <t xml:space="preserve">PRISTOJBE I NAKNADE </t>
  </si>
  <si>
    <t xml:space="preserve">TROŠKOVI SUDSKIH POSTUPAKA </t>
  </si>
  <si>
    <t>FINANCIJSKI RASHODI</t>
  </si>
  <si>
    <t>OSTALI FINANCIJSKI RASHODI</t>
  </si>
  <si>
    <t>BANKARSKE USLUGE I USLUGE PLATNOG PROMETA</t>
  </si>
  <si>
    <t>ZATEZNE KAMATE</t>
  </si>
  <si>
    <t>NAKNADE GRAĐ. KUČANOD SIG.I DR. NAKNADE</t>
  </si>
  <si>
    <t xml:space="preserve">OSTALE NAKNADE GRADA.I KUČAN. IZ PRORAČUNA </t>
  </si>
  <si>
    <t>NAKNADE GRAĐANIMA I KUĆANSTVIMA U NOVCU</t>
  </si>
  <si>
    <t>NAKNADE GRAĐANIMA I KUĆANSTVIMA U NARAVI</t>
  </si>
  <si>
    <t>OSTALI RASHODI</t>
  </si>
  <si>
    <t>TEKUĆE DONACIJE U NARAVI</t>
  </si>
  <si>
    <t>RASHODI ZA NABAVU NEFINANCIJSKE IMOVINE</t>
  </si>
  <si>
    <t>RASHODI ZA NABAVU PROIZVEDENE DUGOTRAJNE IMOVINE</t>
  </si>
  <si>
    <t>GRAĐEVINSKI OBJEKETI</t>
  </si>
  <si>
    <t>OSTALI GRAĐEVINSKI OBJEKTI</t>
  </si>
  <si>
    <t>POSTOJENJA I OPREMA</t>
  </si>
  <si>
    <t>UREDSKA OPREMA I NAMJEŠTAJ</t>
  </si>
  <si>
    <t>SPORTSKA I GLAZBENA OPREMA</t>
  </si>
  <si>
    <t>UREĐAJI,STROJEVI I OPREMA ZA OSTALE NAMJENE</t>
  </si>
  <si>
    <t>KNJIGE UMJETNIČKA DJELA I STALE IZL.VRIJEDNOSTI</t>
  </si>
  <si>
    <t>KNJGE</t>
  </si>
  <si>
    <t xml:space="preserve">UKUPNI RASHODI: </t>
  </si>
  <si>
    <t>PRIHODI POSLOVANJA PREMA IZVORIMA FINANCIRANJA</t>
  </si>
  <si>
    <t>Brojčana oznaka i naziv</t>
  </si>
  <si>
    <t>1 Opći prihodi i primici</t>
  </si>
  <si>
    <t xml:space="preserve">  11 Opći prihodi i primici</t>
  </si>
  <si>
    <t>12 Fond poravnavanja i dodani udio u porezu na dohodak</t>
  </si>
  <si>
    <t>13 Predfinanciranje</t>
  </si>
  <si>
    <t>17 Višak - Fond porav.i dod.udio u por.na doh.</t>
  </si>
  <si>
    <t xml:space="preserve">3 Vlastiti prihod </t>
  </si>
  <si>
    <t>31 Vlastiti prihodi - korisnici</t>
  </si>
  <si>
    <t xml:space="preserve">4 Prihodi za posebne namjene </t>
  </si>
  <si>
    <t xml:space="preserve">41 Prihodi za posebne namjene </t>
  </si>
  <si>
    <t>5 Pomoći</t>
  </si>
  <si>
    <t>50 Pomoći</t>
  </si>
  <si>
    <t>51 Državni proračun</t>
  </si>
  <si>
    <t>54 Pomoći iz inozemstva</t>
  </si>
  <si>
    <t>55Fond poravnavanja i dodani udio u porezu na dohodak</t>
  </si>
  <si>
    <t xml:space="preserve">6 Donacije </t>
  </si>
  <si>
    <t>61 Tekuće donacije - korisnici</t>
  </si>
  <si>
    <t>RASHODI POSLOVANJA PREMA IZVORIMA FINANCIRANJA</t>
  </si>
  <si>
    <t xml:space="preserve">  31 Vlastiti prihodi</t>
  </si>
  <si>
    <t>55 Fond poravnavanja i dodani udio u porezu na dohodak</t>
  </si>
  <si>
    <t>RASHODI PREMA FUNKCIJSKOJ KLASIFIKACIJI</t>
  </si>
  <si>
    <t>UKUPNI RASHODI</t>
  </si>
  <si>
    <t xml:space="preserve">09 Obrazovanje </t>
  </si>
  <si>
    <t xml:space="preserve">091 Predškolsko i osnovno obrazovanje </t>
  </si>
  <si>
    <t>0912 Osnovno obrazovanje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</si>
  <si>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</si>
  <si>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</si>
  <si>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</si>
  <si>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</si>
  <si>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</si>
  <si>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</si>
  <si>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</si>
  <si>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</si>
  <si>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</si>
  <si>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</si>
  <si>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</si>
  <si>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>3 Vlastiti prihodi</t>
  </si>
  <si>
    <t>II. POSEBNI DIO</t>
  </si>
  <si>
    <t>Šifra</t>
  </si>
  <si>
    <t>RKP 21262 OŠ DR. FRANJE TUĐMANA, KORENICA</t>
  </si>
  <si>
    <t xml:space="preserve">IZVORI FINANCIRANJA UKUPNO </t>
  </si>
  <si>
    <t>Opći prihodi i primici</t>
  </si>
  <si>
    <t>Fond poravnavanja i dodani udio u porezu na dohodak</t>
  </si>
  <si>
    <t>Višak - Fond porav.i dod.udio u por.na doh</t>
  </si>
  <si>
    <t>Vlastiti prihodi</t>
  </si>
  <si>
    <t>Vlastiti prihodi - korisnici</t>
  </si>
  <si>
    <t>Prihodi za posebne namjene</t>
  </si>
  <si>
    <t>Pomoći</t>
  </si>
  <si>
    <t>Državni proračun</t>
  </si>
  <si>
    <t>Pomoći iz inozemstva</t>
  </si>
  <si>
    <t>Donacije</t>
  </si>
  <si>
    <t>Tekuće donacije - korisnici</t>
  </si>
  <si>
    <t xml:space="preserve">Ukupno: </t>
  </si>
  <si>
    <t xml:space="preserve">Naziv </t>
  </si>
  <si>
    <t>030</t>
  </si>
  <si>
    <t>UPRAVNI ODJEL ZA ŠKOLSTVO, SPORT I KULTURU</t>
  </si>
  <si>
    <t>03002</t>
  </si>
  <si>
    <t xml:space="preserve">OSNOVNOŠKOLSKO OBRAZOVANJE </t>
  </si>
  <si>
    <t>Osnovno školstvo standard</t>
  </si>
  <si>
    <t>A305001</t>
  </si>
  <si>
    <t>Osiguranje uvjeta rada OŠ - minimalni standard</t>
  </si>
  <si>
    <t>Rashodi poslovanja</t>
  </si>
  <si>
    <t>Materijalni rashodi</t>
  </si>
  <si>
    <t xml:space="preserve">Službena putovanja </t>
  </si>
  <si>
    <t>Stručno usavršavanje zaposlenika</t>
  </si>
  <si>
    <t xml:space="preserve">Uredski materijal i ostali mater.rashodi </t>
  </si>
  <si>
    <t>Energija</t>
  </si>
  <si>
    <t xml:space="preserve">Materijal i dijelovi za tekuće i invest.održavanje </t>
  </si>
  <si>
    <t>Sitni inventar</t>
  </si>
  <si>
    <t>Službena,radna i zaštitna odjeća i obuća</t>
  </si>
  <si>
    <t>Usluge telefona, pošte i prijevoza</t>
  </si>
  <si>
    <t>Usluge tekućeg i invest.održavanja</t>
  </si>
  <si>
    <t>Komunalne usluge</t>
  </si>
  <si>
    <t>Zdravstvene i veterinarske usluge</t>
  </si>
  <si>
    <t>Intelektualne i osobne usluge</t>
  </si>
  <si>
    <t>Računalne usluge</t>
  </si>
  <si>
    <t xml:space="preserve">Ostale usluge </t>
  </si>
  <si>
    <t xml:space="preserve">Primije osiguranja </t>
  </si>
  <si>
    <t>Članarine</t>
  </si>
  <si>
    <t xml:space="preserve">Ostali nespomenuti rashodi poslovanja </t>
  </si>
  <si>
    <t>Finanijski rashodi</t>
  </si>
  <si>
    <t>Bankarske usluge i usluge platnog prometa</t>
  </si>
  <si>
    <t>Naknade građanima i kućan.od osigurai dr.naknade</t>
  </si>
  <si>
    <t>Naknade građanima i kućanstvima u novcu</t>
  </si>
  <si>
    <t>A305004</t>
  </si>
  <si>
    <t xml:space="preserve">Odgojno obrazovno,administrativno i tehničko osoblje </t>
  </si>
  <si>
    <t xml:space="preserve">Rashodi za zaposlene </t>
  </si>
  <si>
    <t xml:space="preserve">Plaće za redovan rad </t>
  </si>
  <si>
    <t>Plaće za prekovremeni rad</t>
  </si>
  <si>
    <t xml:space="preserve">Plaće za posebne uvjete rada </t>
  </si>
  <si>
    <t>Ostali rashodi za zaposlene</t>
  </si>
  <si>
    <t xml:space="preserve">Doprinosi za obvezno zdrav.osiguranje </t>
  </si>
  <si>
    <t>Doprinosi za obvezno zdravstveno osig.u sl.nezaposlenosti</t>
  </si>
  <si>
    <t>Naknade za prijevoz,za rad na terenu i odvojeni život</t>
  </si>
  <si>
    <t xml:space="preserve">Pristojbe i naknade </t>
  </si>
  <si>
    <t>Osnovno školstvo iznad standarda</t>
  </si>
  <si>
    <t>A306001</t>
  </si>
  <si>
    <t xml:space="preserve">Djelatnost osnovnih škola iznad standarda </t>
  </si>
  <si>
    <t>Sitni inventar i autogume</t>
  </si>
  <si>
    <t>Reprezentacija</t>
  </si>
  <si>
    <t>Materijal i sirovine</t>
  </si>
  <si>
    <t xml:space="preserve">Troškovi sudskih postupaka </t>
  </si>
  <si>
    <t>Zatezne kamate</t>
  </si>
  <si>
    <t>Ostali rashodi</t>
  </si>
  <si>
    <t>Tekuće donacije u naravi</t>
  </si>
  <si>
    <t>K306002</t>
  </si>
  <si>
    <t xml:space="preserve">Kapitalni izdaci iznad standarda </t>
  </si>
  <si>
    <t>Rashodi za nabavu nefinancijske imovine</t>
  </si>
  <si>
    <t>Rashodi za nabavu proizvedene dugotrajne imovine</t>
  </si>
  <si>
    <t>Uredska oprema i namještaj</t>
  </si>
  <si>
    <t>Knjige</t>
  </si>
  <si>
    <t xml:space="preserve">Uređaji, strojevi i oprema za ostale namjene </t>
  </si>
  <si>
    <t>A306004</t>
  </si>
  <si>
    <t xml:space="preserve">Školska kuhinja </t>
  </si>
  <si>
    <t>A306005</t>
  </si>
  <si>
    <t xml:space="preserve">Natjecanja </t>
  </si>
  <si>
    <t>Razvojni i ostali projekti i programi</t>
  </si>
  <si>
    <t>T307005</t>
  </si>
  <si>
    <t xml:space="preserve">Shema školskog voća i mlijeka </t>
  </si>
  <si>
    <t>T307012</t>
  </si>
  <si>
    <t>Obrazovanje jednakih mogućnosti III</t>
  </si>
  <si>
    <t xml:space="preserve">Doprinosi za obvezno zdravstveno osiguranje </t>
  </si>
  <si>
    <t>T307013</t>
  </si>
  <si>
    <t>Projekt "Obrok za sve 3"</t>
  </si>
  <si>
    <t>T307018</t>
  </si>
  <si>
    <t>"Obrazovanje jednakih mogućnosti IV"</t>
  </si>
  <si>
    <t>T307023</t>
  </si>
  <si>
    <t>"Zajedno za budućnost"</t>
  </si>
  <si>
    <t>REBALANS II</t>
  </si>
  <si>
    <t>RABALANS II</t>
  </si>
  <si>
    <t>REBALANS III</t>
  </si>
  <si>
    <t>Sportska i glazbena oprema</t>
  </si>
  <si>
    <t>naknade građ.i kućanstvima od osiguranja i dr.naknade</t>
  </si>
  <si>
    <t>Naknade građanima i kućansntvima u naravi</t>
  </si>
  <si>
    <t>Izvršenje 2024.*</t>
  </si>
  <si>
    <t>Rebalans III.2025.</t>
  </si>
  <si>
    <t>Proračun 2026.</t>
  </si>
  <si>
    <t>Projekcija proračuna
za 2028.</t>
  </si>
  <si>
    <t>Izvršenje 2024.</t>
  </si>
  <si>
    <t>Rebalans III 2025.</t>
  </si>
  <si>
    <t>Plan za 2026.</t>
  </si>
  <si>
    <t>Rebalans III. 2025.</t>
  </si>
  <si>
    <t>Projekcija 
za 2028.</t>
  </si>
  <si>
    <t xml:space="preserve">Pomoći iz državnog proračuna kroz opće prihode i primitke </t>
  </si>
  <si>
    <t>Pomoći iz državnog proračuna kroz opće prihode i primitke - sredstva za financiranje dec.funkcija za dio koji se odnosi na pomoći izravnavanja iz drž.proračuna</t>
  </si>
  <si>
    <t xml:space="preserve">Ostale pomoći </t>
  </si>
  <si>
    <t>Fondovi EU</t>
  </si>
  <si>
    <t>Europski socijalni fond plus</t>
  </si>
  <si>
    <t>Pomoći iz državnog proračuna</t>
  </si>
  <si>
    <t>Pomoći iz državnog proračuna kroz opće prihode i primitke</t>
  </si>
  <si>
    <t>T3070</t>
  </si>
  <si>
    <t>5011 Pomoći iz državnog proračuna kroz opće prihode i primitke</t>
  </si>
  <si>
    <t>50112 Pomoći iz državnog proračuna kroz opće prihode i primitke - sredstva za financiranje dec.funkcija za dio koji se odnosi na pomoći izravnavanja iz drž.proračuna</t>
  </si>
  <si>
    <t>52 Ostale pomoći</t>
  </si>
  <si>
    <t>56 Fondovi EU</t>
  </si>
  <si>
    <t>'5011 Pomoći iz državnog proračuna kroz opće prihode i primitke</t>
  </si>
  <si>
    <t>'50112 Pomoći iz državnog proračuna kroz opće prihode i primitke - sredstva za financiranje dec.funkcija za dio koji se odnosi na pomoći izravnavanja iz drž.proračuna</t>
  </si>
  <si>
    <t>Plan 2025.</t>
  </si>
  <si>
    <t>Proračun za 2026.</t>
  </si>
  <si>
    <t>REBALANS II.</t>
  </si>
  <si>
    <t>PRIJEDLOG I. IZMJENA FINANCIJSKG PLANA OSNOVNA ŠKOLA DR. FRANJE TUĐMANA, KORENICA 
ZA 2026. I PROJEKCIJA ZA 2027. I 2028. GODINU</t>
  </si>
  <si>
    <t>PRIJEDLOG I.  IZMJENA FINANCIJSKOG PLANA OSNOVNA ŠKOLA DR. FRANJE TUĐMANA, KORENICA 
ZA 2026. I PROJEKCIJA ZA 2027. I 2028. GODINU</t>
  </si>
  <si>
    <t>PRIJEDLOG I. IZMJENE FINANCIJSKOG PLANA OSNOVNA ŠKOLA DR. FRANJE TUĐMANA, KORENICA 
ZA 2026. I PROJEKCIJA ZA 2027. I 2028. GODINU</t>
  </si>
  <si>
    <t>PRIJEDLOG I. IZMJENA FINANCIJSKOG PLANA OSNOVNA ŠKOLA DR. FRANJE TUĐMANA, KORENICA 
ZA 2026. I PROJEKCIJA ZA 2027. I 2028. GODINU</t>
  </si>
  <si>
    <t xml:space="preserve"> I. IZMJENE I DOPUNE FINANCIJSKOG PLANA OSNOVNA ŠKOLA DR. FRANJE TUĐMANA, KORENICA 
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</si>
</sst>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rgb="FF3F3F3F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73">
    <xf numFmtId="0" fontId="0" fillId="0" borderId="0" xfId="0"/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1" fillId="0" borderId="3" xfId="0" quotePrefix="1" applyFont="1" applyBorder="1" applyAlignment="1">
      <alignment horizontal="left" wrapText="1"/>
    </xf>
    <xf numFmtId="0" fontId="11" fillId="0" borderId="4" xfId="0" quotePrefix="1" applyFont="1" applyBorder="1" applyAlignment="1">
      <alignment horizontal="left" wrapText="1"/>
    </xf>
    <xf numFmtId="0" fontId="11" fillId="0" borderId="4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left"/>
    </xf>
    <xf numFmtId="0" fontId="11" fillId="3" borderId="5" xfId="0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right"/>
    </xf>
    <xf numFmtId="4" fontId="11" fillId="0" borderId="5" xfId="0" applyNumberFormat="1" applyFont="1" applyBorder="1" applyAlignment="1">
      <alignment horizontal="right"/>
    </xf>
    <xf numFmtId="0" fontId="12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vertical="center"/>
    </xf>
    <xf numFmtId="4" fontId="11" fillId="0" borderId="5" xfId="0" applyNumberFormat="1" applyFont="1" applyBorder="1" applyAlignment="1">
      <alignment horizontal="right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/>
    <xf numFmtId="3" fontId="11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 wrapText="1"/>
    </xf>
    <xf numFmtId="3" fontId="11" fillId="4" borderId="5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3" fontId="12" fillId="5" borderId="3" xfId="0" quotePrefix="1" applyNumberFormat="1" applyFont="1" applyFill="1" applyBorder="1" applyAlignment="1">
      <alignment horizontal="right"/>
    </xf>
    <xf numFmtId="3" fontId="12" fillId="5" borderId="5" xfId="0" applyNumberFormat="1" applyFont="1" applyFill="1" applyBorder="1" applyAlignment="1">
      <alignment horizontal="right" wrapText="1"/>
    </xf>
    <xf numFmtId="3" fontId="12" fillId="4" borderId="3" xfId="0" quotePrefix="1" applyNumberFormat="1" applyFont="1" applyFill="1" applyBorder="1" applyAlignment="1">
      <alignment horizontal="right"/>
    </xf>
    <xf numFmtId="3" fontId="12" fillId="4" borderId="5" xfId="0" quotePrefix="1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3" xfId="0" quotePrefix="1" applyFont="1" applyBorder="1" applyAlignment="1">
      <alignment horizontal="left" wrapText="1"/>
    </xf>
    <xf numFmtId="0" fontId="12" fillId="0" borderId="4" xfId="0" quotePrefix="1" applyFont="1" applyBorder="1" applyAlignment="1">
      <alignment horizontal="left" wrapText="1"/>
    </xf>
    <xf numFmtId="0" fontId="12" fillId="0" borderId="4" xfId="0" quotePrefix="1" applyFont="1" applyBorder="1" applyAlignment="1">
      <alignment horizontal="center" wrapText="1"/>
    </xf>
    <xf numFmtId="0" fontId="12" fillId="0" borderId="4" xfId="0" quotePrefix="1" applyFont="1" applyBorder="1" applyAlignment="1">
      <alignment horizontal="left"/>
    </xf>
    <xf numFmtId="0" fontId="12" fillId="3" borderId="5" xfId="0" applyFont="1" applyFill="1" applyBorder="1" applyAlignment="1">
      <alignment horizontal="center" vertical="center" wrapText="1"/>
    </xf>
    <xf numFmtId="3" fontId="11" fillId="4" borderId="3" xfId="0" quotePrefix="1" applyNumberFormat="1" applyFont="1" applyFill="1" applyBorder="1" applyAlignment="1">
      <alignment horizontal="right"/>
    </xf>
    <xf numFmtId="3" fontId="11" fillId="4" borderId="5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4" fontId="21" fillId="3" borderId="6" xfId="0" applyNumberFormat="1" applyFont="1" applyFill="1" applyBorder="1" applyAlignment="1">
      <alignment horizontal="right"/>
    </xf>
    <xf numFmtId="4" fontId="21" fillId="3" borderId="5" xfId="0" applyNumberFormat="1" applyFont="1" applyFill="1" applyBorder="1" applyAlignment="1">
      <alignment horizontal="right"/>
    </xf>
    <xf numFmtId="4" fontId="21" fillId="3" borderId="12" xfId="0" applyNumberFormat="1" applyFont="1" applyFill="1" applyBorder="1" applyAlignment="1">
      <alignment horizontal="right"/>
    </xf>
    <xf numFmtId="0" fontId="21" fillId="3" borderId="5" xfId="0" applyFont="1" applyFill="1" applyBorder="1" applyAlignment="1">
      <alignment horizontal="left" vertical="center" wrapText="1"/>
    </xf>
    <xf numFmtId="0" fontId="21" fillId="3" borderId="11" xfId="0" quotePrefix="1" applyFont="1" applyFill="1" applyBorder="1" applyAlignment="1">
      <alignment horizontal="left" vertical="center"/>
    </xf>
    <xf numFmtId="0" fontId="20" fillId="3" borderId="5" xfId="0" quotePrefix="1" applyFont="1" applyFill="1" applyBorder="1" applyAlignment="1">
      <alignment horizontal="left" vertical="center"/>
    </xf>
    <xf numFmtId="0" fontId="21" fillId="3" borderId="5" xfId="0" quotePrefix="1" applyFont="1" applyFill="1" applyBorder="1" applyAlignment="1">
      <alignment horizontal="left" vertical="center"/>
    </xf>
    <xf numFmtId="0" fontId="21" fillId="3" borderId="5" xfId="0" quotePrefix="1" applyFont="1" applyFill="1" applyBorder="1" applyAlignment="1">
      <alignment horizontal="left" vertical="center" wrapText="1"/>
    </xf>
    <xf numFmtId="0" fontId="20" fillId="3" borderId="11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horizontal="left" vertical="center"/>
    </xf>
    <xf numFmtId="0" fontId="21" fillId="3" borderId="5" xfId="0" applyFont="1" applyFill="1" applyBorder="1" applyAlignment="1">
      <alignment vertical="center" wrapText="1"/>
    </xf>
    <xf numFmtId="0" fontId="21" fillId="3" borderId="11" xfId="0" applyFont="1" applyFill="1" applyBorder="1" applyAlignment="1">
      <alignment horizontal="left" vertical="center" wrapText="1"/>
    </xf>
    <xf numFmtId="4" fontId="21" fillId="3" borderId="12" xfId="0" applyNumberFormat="1" applyFont="1" applyFill="1" applyBorder="1" applyAlignment="1">
      <alignment horizontal="right" wrapText="1"/>
    </xf>
    <xf numFmtId="4" fontId="20" fillId="3" borderId="5" xfId="0" applyNumberFormat="1" applyFont="1" applyFill="1" applyBorder="1" applyAlignment="1">
      <alignment horizontal="right"/>
    </xf>
    <xf numFmtId="4" fontId="20" fillId="3" borderId="12" xfId="0" applyNumberFormat="1" applyFont="1" applyFill="1" applyBorder="1" applyAlignment="1">
      <alignment horizontal="right" wrapText="1"/>
    </xf>
    <xf numFmtId="0" fontId="21" fillId="0" borderId="11" xfId="0" applyFont="1" applyBorder="1"/>
    <xf numFmtId="0" fontId="20" fillId="0" borderId="5" xfId="0" applyFont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 applyAlignment="1">
      <alignment wrapText="1"/>
    </xf>
    <xf numFmtId="4" fontId="20" fillId="0" borderId="5" xfId="0" applyNumberFormat="1" applyFont="1" applyBorder="1"/>
    <xf numFmtId="4" fontId="20" fillId="0" borderId="12" xfId="0" applyNumberFormat="1" applyFont="1" applyBorder="1"/>
    <xf numFmtId="0" fontId="21" fillId="0" borderId="5" xfId="0" applyFont="1" applyBorder="1" applyAlignment="1">
      <alignment horizontal="left"/>
    </xf>
    <xf numFmtId="4" fontId="21" fillId="0" borderId="5" xfId="0" applyNumberFormat="1" applyFont="1" applyBorder="1"/>
    <xf numFmtId="4" fontId="21" fillId="0" borderId="12" xfId="0" applyNumberFormat="1" applyFont="1" applyBorder="1"/>
    <xf numFmtId="0" fontId="20" fillId="0" borderId="11" xfId="0" applyFont="1" applyBorder="1" applyAlignment="1">
      <alignment horizontal="left"/>
    </xf>
    <xf numFmtId="0" fontId="20" fillId="0" borderId="5" xfId="0" applyFont="1" applyBorder="1" applyAlignment="1">
      <alignment wrapText="1"/>
    </xf>
    <xf numFmtId="0" fontId="21" fillId="0" borderId="13" xfId="0" applyFont="1" applyBorder="1"/>
    <xf numFmtId="0" fontId="21" fillId="0" borderId="14" xfId="0" applyFont="1" applyBorder="1"/>
    <xf numFmtId="0" fontId="21" fillId="0" borderId="14" xfId="0" applyFont="1" applyBorder="1" applyAlignment="1">
      <alignment horizontal="left"/>
    </xf>
    <xf numFmtId="0" fontId="21" fillId="0" borderId="14" xfId="0" applyFont="1" applyBorder="1" applyAlignment="1">
      <alignment wrapText="1"/>
    </xf>
    <xf numFmtId="4" fontId="21" fillId="0" borderId="14" xfId="0" applyNumberFormat="1" applyFont="1" applyBorder="1"/>
    <xf numFmtId="4" fontId="21" fillId="0" borderId="15" xfId="0" applyNumberFormat="1" applyFont="1" applyBorder="1"/>
    <xf numFmtId="0" fontId="20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center" wrapText="1"/>
    </xf>
    <xf numFmtId="4" fontId="20" fillId="3" borderId="6" xfId="0" applyNumberFormat="1" applyFont="1" applyFill="1" applyBorder="1" applyAlignment="1">
      <alignment horizontal="right"/>
    </xf>
    <xf numFmtId="0" fontId="20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5" xfId="0" applyNumberFormat="1" applyFont="1" applyBorder="1" applyAlignment="1">
      <alignment wrapText="1"/>
    </xf>
    <xf numFmtId="4" fontId="20" fillId="0" borderId="5" xfId="0" applyNumberFormat="1" applyFont="1" applyBorder="1" applyAlignment="1">
      <alignment wrapText="1"/>
    </xf>
    <xf numFmtId="0" fontId="22" fillId="0" borderId="11" xfId="0" applyFont="1" applyBorder="1"/>
    <xf numFmtId="0" fontId="22" fillId="0" borderId="5" xfId="0" applyFont="1" applyBorder="1"/>
    <xf numFmtId="0" fontId="22" fillId="0" borderId="5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2" fillId="0" borderId="5" xfId="0" applyFont="1" applyFill="1" applyBorder="1" applyAlignment="1">
      <alignment wrapText="1"/>
    </xf>
    <xf numFmtId="0" fontId="23" fillId="0" borderId="5" xfId="0" applyFont="1" applyBorder="1" applyAlignment="1">
      <alignment horizontal="left"/>
    </xf>
    <xf numFmtId="0" fontId="23" fillId="0" borderId="11" xfId="0" applyFont="1" applyBorder="1" applyAlignment="1">
      <alignment horizontal="center"/>
    </xf>
    <xf numFmtId="0" fontId="22" fillId="0" borderId="5" xfId="0" applyFont="1" applyFill="1" applyBorder="1"/>
    <xf numFmtId="0" fontId="22" fillId="0" borderId="13" xfId="0" applyFont="1" applyBorder="1"/>
    <xf numFmtId="0" fontId="22" fillId="0" borderId="14" xfId="0" applyFont="1" applyBorder="1"/>
    <xf numFmtId="0" fontId="23" fillId="0" borderId="14" xfId="0" applyFont="1" applyBorder="1"/>
    <xf numFmtId="4" fontId="20" fillId="0" borderId="14" xfId="0" applyNumberFormat="1" applyFont="1" applyBorder="1"/>
    <xf numFmtId="4" fontId="20" fillId="0" borderId="15" xfId="0" applyNumberFormat="1" applyFont="1" applyBorder="1"/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20" fillId="3" borderId="11" xfId="0" applyFont="1" applyFill="1" applyBorder="1" applyAlignment="1">
      <alignment vertical="center" wrapText="1"/>
    </xf>
    <xf numFmtId="0" fontId="25" fillId="3" borderId="11" xfId="0" quotePrefix="1" applyFont="1" applyFill="1" applyBorder="1" applyAlignment="1">
      <alignment horizontal="left" vertical="center" wrapText="1"/>
    </xf>
    <xf numFmtId="4" fontId="7" fillId="3" borderId="5" xfId="0" applyNumberFormat="1" applyFont="1" applyFill="1" applyBorder="1" applyAlignment="1">
      <alignment horizontal="right"/>
    </xf>
    <xf numFmtId="4" fontId="7" fillId="3" borderId="12" xfId="0" applyNumberFormat="1" applyFont="1" applyFill="1" applyBorder="1" applyAlignment="1">
      <alignment horizontal="right"/>
    </xf>
    <xf numFmtId="4" fontId="11" fillId="3" borderId="5" xfId="0" applyNumberFormat="1" applyFont="1" applyFill="1" applyBorder="1" applyAlignment="1">
      <alignment horizontal="right"/>
    </xf>
    <xf numFmtId="4" fontId="11" fillId="3" borderId="12" xfId="0" applyNumberFormat="1" applyFont="1" applyFill="1" applyBorder="1" applyAlignment="1">
      <alignment horizontal="right"/>
    </xf>
    <xf numFmtId="0" fontId="20" fillId="3" borderId="11" xfId="0" quotePrefix="1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wrapText="1"/>
    </xf>
    <xf numFmtId="4" fontId="7" fillId="3" borderId="12" xfId="0" applyNumberFormat="1" applyFont="1" applyFill="1" applyBorder="1" applyAlignment="1">
      <alignment horizontal="right" wrapText="1"/>
    </xf>
    <xf numFmtId="0" fontId="26" fillId="0" borderId="11" xfId="0" applyFont="1" applyBorder="1" applyAlignment="1">
      <alignment wrapText="1"/>
    </xf>
    <xf numFmtId="4" fontId="0" fillId="0" borderId="5" xfId="0" applyNumberFormat="1" applyBorder="1"/>
    <xf numFmtId="4" fontId="0" fillId="0" borderId="5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0" fontId="27" fillId="0" borderId="11" xfId="0" applyFont="1" applyBorder="1" applyAlignment="1">
      <alignment wrapText="1"/>
    </xf>
    <xf numFmtId="4" fontId="3" fillId="0" borderId="5" xfId="0" applyNumberFormat="1" applyFont="1" applyBorder="1"/>
    <xf numFmtId="0" fontId="12" fillId="0" borderId="11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 wrapText="1"/>
    </xf>
    <xf numFmtId="4" fontId="12" fillId="3" borderId="5" xfId="0" applyNumberFormat="1" applyFont="1" applyFill="1" applyBorder="1" applyAlignment="1">
      <alignment horizontal="right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3" borderId="12" xfId="0" applyNumberFormat="1" applyFont="1" applyFill="1" applyBorder="1" applyAlignment="1">
      <alignment horizontal="right" wrapText="1"/>
    </xf>
    <xf numFmtId="0" fontId="28" fillId="3" borderId="11" xfId="0" quotePrefix="1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right" wrapText="1"/>
    </xf>
    <xf numFmtId="4" fontId="13" fillId="3" borderId="5" xfId="0" applyNumberFormat="1" applyFont="1" applyFill="1" applyBorder="1" applyAlignment="1">
      <alignment horizontal="right"/>
    </xf>
    <xf numFmtId="0" fontId="13" fillId="3" borderId="11" xfId="0" quotePrefix="1" applyFont="1" applyFill="1" applyBorder="1" applyAlignment="1">
      <alignment horizontal="left" vertical="center" wrapText="1"/>
    </xf>
    <xf numFmtId="4" fontId="12" fillId="3" borderId="5" xfId="0" applyNumberFormat="1" applyFont="1" applyFill="1" applyBorder="1" applyAlignment="1">
      <alignment horizontal="right"/>
    </xf>
    <xf numFmtId="4" fontId="23" fillId="0" borderId="5" xfId="0" applyNumberFormat="1" applyFont="1" applyBorder="1" applyAlignment="1">
      <alignment wrapText="1"/>
    </xf>
    <xf numFmtId="4" fontId="23" fillId="0" borderId="12" xfId="0" applyNumberFormat="1" applyFont="1" applyBorder="1" applyAlignment="1">
      <alignment wrapText="1"/>
    </xf>
    <xf numFmtId="4" fontId="22" fillId="0" borderId="5" xfId="0" applyNumberFormat="1" applyFont="1" applyBorder="1" applyAlignment="1">
      <alignment wrapText="1"/>
    </xf>
    <xf numFmtId="0" fontId="25" fillId="0" borderId="11" xfId="0" applyFont="1" applyBorder="1" applyAlignment="1">
      <alignment wrapText="1"/>
    </xf>
    <xf numFmtId="4" fontId="22" fillId="0" borderId="5" xfId="0" applyNumberFormat="1" applyFont="1" applyBorder="1"/>
    <xf numFmtId="0" fontId="20" fillId="0" borderId="11" xfId="0" applyFont="1" applyBorder="1" applyAlignment="1">
      <alignment wrapText="1"/>
    </xf>
    <xf numFmtId="4" fontId="23" fillId="0" borderId="5" xfId="0" applyNumberFormat="1" applyFont="1" applyBorder="1"/>
    <xf numFmtId="0" fontId="12" fillId="3" borderId="11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/>
    </xf>
    <xf numFmtId="4" fontId="7" fillId="3" borderId="14" xfId="0" applyNumberFormat="1" applyFont="1" applyFill="1" applyBorder="1" applyAlignment="1">
      <alignment horizontal="right"/>
    </xf>
    <xf numFmtId="4" fontId="7" fillId="3" borderId="15" xfId="0" applyNumberFormat="1" applyFont="1" applyFill="1" applyBorder="1" applyAlignment="1">
      <alignment horizontal="right"/>
    </xf>
    <xf numFmtId="0" fontId="0" fillId="0" borderId="0" xfId="0" applyBorder="1"/>
    <xf numFmtId="0" fontId="12" fillId="3" borderId="0" xfId="0" applyFont="1" applyFill="1" applyBorder="1" applyAlignment="1">
      <alignment horizontal="left" vertical="center" wrapText="1"/>
    </xf>
    <xf numFmtId="3" fontId="7" fillId="3" borderId="0" xfId="0" applyNumberFormat="1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 wrapText="1"/>
    </xf>
    <xf numFmtId="0" fontId="28" fillId="3" borderId="0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3" fontId="7" fillId="3" borderId="6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3" fontId="7" fillId="3" borderId="12" xfId="0" applyNumberFormat="1" applyFont="1" applyFill="1" applyBorder="1" applyAlignment="1">
      <alignment horizontal="right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3" borderId="14" xfId="0" applyFont="1" applyFill="1" applyBorder="1" applyAlignment="1">
      <alignment vertical="center" wrapText="1"/>
    </xf>
    <xf numFmtId="3" fontId="7" fillId="3" borderId="16" xfId="0" applyNumberFormat="1" applyFont="1" applyFill="1" applyBorder="1" applyAlignment="1">
      <alignment horizontal="right"/>
    </xf>
    <xf numFmtId="3" fontId="7" fillId="3" borderId="14" xfId="0" applyNumberFormat="1" applyFont="1" applyFill="1" applyBorder="1" applyAlignment="1">
      <alignment horizontal="right"/>
    </xf>
    <xf numFmtId="3" fontId="7" fillId="3" borderId="15" xfId="0" applyNumberFormat="1" applyFont="1" applyFill="1" applyBorder="1" applyAlignment="1">
      <alignment horizontal="right" wrapText="1"/>
    </xf>
    <xf numFmtId="0" fontId="28" fillId="3" borderId="11" xfId="0" quotePrefix="1" applyFont="1" applyFill="1" applyBorder="1" applyAlignment="1">
      <alignment horizontal="left" vertical="center"/>
    </xf>
    <xf numFmtId="3" fontId="7" fillId="3" borderId="12" xfId="0" applyNumberFormat="1" applyFont="1" applyFill="1" applyBorder="1" applyAlignment="1">
      <alignment horizontal="right" wrapText="1"/>
    </xf>
    <xf numFmtId="0" fontId="28" fillId="3" borderId="13" xfId="0" quotePrefix="1" applyFont="1" applyFill="1" applyBorder="1" applyAlignment="1">
      <alignment horizontal="left" vertical="center"/>
    </xf>
    <xf numFmtId="0" fontId="31" fillId="4" borderId="9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wrapText="1"/>
    </xf>
    <xf numFmtId="4" fontId="34" fillId="3" borderId="18" xfId="0" applyNumberFormat="1" applyFont="1" applyFill="1" applyBorder="1"/>
    <xf numFmtId="4" fontId="34" fillId="3" borderId="5" xfId="0" applyNumberFormat="1" applyFont="1" applyFill="1" applyBorder="1"/>
    <xf numFmtId="0" fontId="35" fillId="3" borderId="5" xfId="0" applyFont="1" applyFill="1" applyBorder="1" applyAlignment="1">
      <alignment wrapText="1"/>
    </xf>
    <xf numFmtId="0" fontId="35" fillId="3" borderId="12" xfId="0" applyFont="1" applyFill="1" applyBorder="1" applyAlignment="1">
      <alignment wrapText="1"/>
    </xf>
    <xf numFmtId="0" fontId="33" fillId="4" borderId="5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wrapText="1"/>
    </xf>
    <xf numFmtId="0" fontId="36" fillId="4" borderId="12" xfId="0" applyFont="1" applyFill="1" applyBorder="1" applyAlignment="1">
      <alignment wrapText="1"/>
    </xf>
    <xf numFmtId="0" fontId="20" fillId="3" borderId="19" xfId="1" applyFont="1" applyFill="1" applyBorder="1" applyAlignment="1">
      <alignment horizontal="center" wrapText="1"/>
    </xf>
    <xf numFmtId="0" fontId="21" fillId="3" borderId="2" xfId="0" applyFont="1" applyFill="1" applyBorder="1" applyAlignment="1">
      <alignment horizontal="left" wrapText="1"/>
    </xf>
    <xf numFmtId="0" fontId="21" fillId="0" borderId="20" xfId="0" applyFont="1" applyBorder="1" applyAlignment="1">
      <alignment vertical="center" wrapText="1"/>
    </xf>
    <xf numFmtId="4" fontId="33" fillId="3" borderId="5" xfId="0" applyNumberFormat="1" applyFont="1" applyFill="1" applyBorder="1" applyAlignment="1">
      <alignment horizontal="right" vertical="center" wrapText="1"/>
    </xf>
    <xf numFmtId="4" fontId="33" fillId="3" borderId="5" xfId="0" applyNumberFormat="1" applyFont="1" applyFill="1" applyBorder="1" applyAlignment="1">
      <alignment horizontal="right" wrapText="1"/>
    </xf>
    <xf numFmtId="4" fontId="33" fillId="3" borderId="12" xfId="0" applyNumberFormat="1" applyFont="1" applyFill="1" applyBorder="1" applyAlignment="1">
      <alignment horizontal="right" wrapText="1"/>
    </xf>
    <xf numFmtId="0" fontId="33" fillId="3" borderId="5" xfId="0" applyFont="1" applyFill="1" applyBorder="1" applyAlignment="1">
      <alignment horizontal="left" vertical="center" wrapText="1"/>
    </xf>
    <xf numFmtId="4" fontId="33" fillId="0" borderId="5" xfId="0" applyNumberFormat="1" applyFont="1" applyBorder="1" applyAlignment="1">
      <alignment horizontal="right" wrapText="1"/>
    </xf>
    <xf numFmtId="4" fontId="33" fillId="0" borderId="12" xfId="0" applyNumberFormat="1" applyFont="1" applyBorder="1" applyAlignment="1">
      <alignment horizontal="right" wrapText="1"/>
    </xf>
    <xf numFmtId="0" fontId="33" fillId="3" borderId="5" xfId="0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37" fillId="3" borderId="5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7" fillId="3" borderId="5" xfId="0" applyFont="1" applyFill="1" applyBorder="1" applyAlignment="1">
      <alignment horizontal="center" vertical="center" wrapText="1"/>
    </xf>
    <xf numFmtId="4" fontId="33" fillId="0" borderId="5" xfId="0" applyNumberFormat="1" applyFont="1" applyBorder="1" applyAlignment="1">
      <alignment horizontal="right" vertical="center" wrapText="1"/>
    </xf>
    <xf numFmtId="4" fontId="33" fillId="0" borderId="12" xfId="0" applyNumberFormat="1" applyFont="1" applyBorder="1" applyAlignment="1">
      <alignment horizontal="right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49" fontId="20" fillId="3" borderId="21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4" fontId="20" fillId="3" borderId="6" xfId="0" applyNumberFormat="1" applyFont="1" applyFill="1" applyBorder="1" applyAlignment="1">
      <alignment horizontal="right" vertical="center" wrapText="1"/>
    </xf>
    <xf numFmtId="4" fontId="20" fillId="3" borderId="5" xfId="0" applyNumberFormat="1" applyFont="1" applyFill="1" applyBorder="1" applyAlignment="1">
      <alignment horizontal="right" vertical="center" wrapText="1"/>
    </xf>
    <xf numFmtId="4" fontId="20" fillId="3" borderId="12" xfId="0" applyNumberFormat="1" applyFont="1" applyFill="1" applyBorder="1" applyAlignment="1">
      <alignment horizontal="right" vertical="center" wrapText="1"/>
    </xf>
    <xf numFmtId="0" fontId="20" fillId="3" borderId="21" xfId="0" applyFont="1" applyFill="1" applyBorder="1" applyAlignment="1">
      <alignment horizontal="center" vertical="center" wrapText="1"/>
    </xf>
    <xf numFmtId="4" fontId="20" fillId="3" borderId="12" xfId="0" applyNumberFormat="1" applyFont="1" applyFill="1" applyBorder="1" applyAlignment="1">
      <alignment horizontal="right"/>
    </xf>
    <xf numFmtId="0" fontId="25" fillId="3" borderId="21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1" fillId="3" borderId="21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21" xfId="0" applyFont="1" applyFill="1" applyBorder="1" applyAlignment="1">
      <alignment horizontal="left" vertical="center" wrapText="1" indent="1"/>
    </xf>
    <xf numFmtId="0" fontId="21" fillId="3" borderId="4" xfId="0" applyFont="1" applyFill="1" applyBorder="1" applyAlignment="1">
      <alignment horizontal="left" vertical="center" wrapText="1" indent="1"/>
    </xf>
    <xf numFmtId="0" fontId="21" fillId="3" borderId="6" xfId="0" applyFont="1" applyFill="1" applyBorder="1" applyAlignment="1">
      <alignment horizontal="left" vertical="center" wrapText="1" indent="1"/>
    </xf>
    <xf numFmtId="0" fontId="25" fillId="3" borderId="21" xfId="0" applyFont="1" applyFill="1" applyBorder="1" applyAlignment="1">
      <alignment horizontal="left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0" borderId="21" xfId="0" applyFont="1" applyBorder="1"/>
    <xf numFmtId="0" fontId="21" fillId="0" borderId="4" xfId="0" applyFont="1" applyBorder="1"/>
    <xf numFmtId="0" fontId="21" fillId="0" borderId="19" xfId="0" applyFont="1" applyBorder="1"/>
    <xf numFmtId="0" fontId="21" fillId="0" borderId="2" xfId="0" applyFont="1" applyBorder="1"/>
    <xf numFmtId="0" fontId="21" fillId="3" borderId="22" xfId="0" applyFont="1" applyFill="1" applyBorder="1" applyAlignment="1">
      <alignment horizontal="center" vertical="center" wrapText="1"/>
    </xf>
    <xf numFmtId="0" fontId="21" fillId="0" borderId="22" xfId="0" applyFont="1" applyBorder="1"/>
    <xf numFmtId="0" fontId="20" fillId="0" borderId="19" xfId="0" applyFont="1" applyBorder="1"/>
    <xf numFmtId="0" fontId="25" fillId="0" borderId="21" xfId="0" applyFont="1" applyBorder="1" applyAlignment="1">
      <alignment horizontal="center"/>
    </xf>
    <xf numFmtId="0" fontId="21" fillId="0" borderId="6" xfId="0" applyFont="1" applyBorder="1"/>
    <xf numFmtId="0" fontId="25" fillId="0" borderId="5" xfId="0" applyFont="1" applyBorder="1"/>
    <xf numFmtId="0" fontId="21" fillId="0" borderId="21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1" fillId="0" borderId="19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0" xfId="0" applyFont="1" applyBorder="1"/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/>
    <xf numFmtId="0" fontId="25" fillId="0" borderId="5" xfId="0" applyFont="1" applyFill="1" applyBorder="1"/>
    <xf numFmtId="0" fontId="21" fillId="0" borderId="17" xfId="0" applyFont="1" applyBorder="1"/>
    <xf numFmtId="0" fontId="20" fillId="0" borderId="5" xfId="0" applyFont="1" applyBorder="1"/>
    <xf numFmtId="0" fontId="21" fillId="0" borderId="18" xfId="0" applyFont="1" applyBorder="1" applyAlignment="1">
      <alignment wrapText="1"/>
    </xf>
    <xf numFmtId="0" fontId="25" fillId="0" borderId="5" xfId="0" applyFont="1" applyFill="1" applyBorder="1" applyAlignment="1">
      <alignment wrapText="1"/>
    </xf>
    <xf numFmtId="0" fontId="20" fillId="0" borderId="19" xfId="0" applyFont="1" applyBorder="1" applyAlignment="1">
      <alignment horizontal="center"/>
    </xf>
    <xf numFmtId="0" fontId="20" fillId="0" borderId="19" xfId="0" applyFont="1" applyBorder="1" applyAlignment="1">
      <alignment horizontal="left"/>
    </xf>
    <xf numFmtId="0" fontId="21" fillId="0" borderId="18" xfId="0" applyFont="1" applyFill="1" applyBorder="1"/>
    <xf numFmtId="0" fontId="2" fillId="0" borderId="0" xfId="0" applyFont="1"/>
    <xf numFmtId="0" fontId="20" fillId="3" borderId="19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right" vertical="center" wrapText="1" indent="1"/>
    </xf>
    <xf numFmtId="0" fontId="21" fillId="3" borderId="23" xfId="0" applyFont="1" applyFill="1" applyBorder="1" applyAlignment="1">
      <alignment horizontal="left" vertical="center" wrapText="1" indent="1"/>
    </xf>
    <xf numFmtId="0" fontId="21" fillId="3" borderId="24" xfId="0" applyFont="1" applyFill="1" applyBorder="1" applyAlignment="1">
      <alignment horizontal="left" vertical="center" wrapText="1" indent="1"/>
    </xf>
    <xf numFmtId="0" fontId="21" fillId="3" borderId="16" xfId="0" applyFont="1" applyFill="1" applyBorder="1" applyAlignment="1">
      <alignment horizontal="left" vertical="center" wrapText="1" indent="1"/>
    </xf>
    <xf numFmtId="0" fontId="21" fillId="3" borderId="14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center" vertical="center" wrapText="1"/>
    </xf>
    <xf numFmtId="4" fontId="38" fillId="3" borderId="5" xfId="0" applyNumberFormat="1" applyFont="1" applyFill="1" applyBorder="1" applyAlignment="1">
      <alignment horizontal="right"/>
    </xf>
    <xf numFmtId="4" fontId="0" fillId="0" borderId="0" xfId="0" applyNumberFormat="1"/>
    <xf numFmtId="4" fontId="20" fillId="5" borderId="5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/>
    </xf>
    <xf numFmtId="4" fontId="0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30" fillId="0" borderId="5" xfId="0" applyNumberFormat="1" applyFont="1" applyBorder="1"/>
    <xf numFmtId="4" fontId="21" fillId="3" borderId="5" xfId="0" applyNumberFormat="1" applyFont="1" applyFill="1" applyBorder="1"/>
    <xf numFmtId="4" fontId="20" fillId="3" borderId="5" xfId="0" applyNumberFormat="1" applyFont="1" applyFill="1" applyBorder="1"/>
    <xf numFmtId="0" fontId="20" fillId="6" borderId="19" xfId="0" applyFont="1" applyFill="1" applyBorder="1"/>
    <xf numFmtId="0" fontId="21" fillId="6" borderId="2" xfId="0" applyFont="1" applyFill="1" applyBorder="1"/>
    <xf numFmtId="0" fontId="20" fillId="6" borderId="5" xfId="0" applyFont="1" applyFill="1" applyBorder="1" applyAlignment="1">
      <alignment wrapText="1"/>
    </xf>
    <xf numFmtId="4" fontId="20" fillId="6" borderId="5" xfId="0" applyNumberFormat="1" applyFont="1" applyFill="1" applyBorder="1"/>
    <xf numFmtId="0" fontId="25" fillId="6" borderId="19" xfId="0" applyFont="1" applyFill="1" applyBorder="1" applyAlignment="1">
      <alignment horizontal="center"/>
    </xf>
    <xf numFmtId="0" fontId="25" fillId="6" borderId="5" xfId="0" applyFont="1" applyFill="1" applyBorder="1"/>
    <xf numFmtId="0" fontId="21" fillId="6" borderId="19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9" xfId="0" applyFont="1" applyFill="1" applyBorder="1"/>
    <xf numFmtId="4" fontId="21" fillId="6" borderId="5" xfId="0" applyNumberFormat="1" applyFont="1" applyFill="1" applyBorder="1"/>
    <xf numFmtId="0" fontId="21" fillId="6" borderId="5" xfId="0" applyFont="1" applyFill="1" applyBorder="1" applyAlignment="1">
      <alignment wrapText="1"/>
    </xf>
    <xf numFmtId="0" fontId="21" fillId="6" borderId="18" xfId="0" applyFont="1" applyFill="1" applyBorder="1"/>
    <xf numFmtId="4" fontId="11" fillId="0" borderId="5" xfId="0" applyNumberFormat="1" applyFont="1" applyBorder="1" applyAlignment="1">
      <alignment vertical="center" wrapText="1"/>
    </xf>
    <xf numFmtId="4" fontId="11" fillId="3" borderId="5" xfId="0" applyNumberFormat="1" applyFont="1" applyFill="1" applyBorder="1" applyAlignment="1">
      <alignment horizontal="right" vertical="center" wrapText="1"/>
    </xf>
    <xf numFmtId="4" fontId="12" fillId="3" borderId="5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wrapText="1"/>
    </xf>
    <xf numFmtId="4" fontId="22" fillId="0" borderId="14" xfId="0" applyNumberFormat="1" applyFont="1" applyBorder="1" applyAlignment="1">
      <alignment wrapText="1"/>
    </xf>
    <xf numFmtId="4" fontId="22" fillId="0" borderId="14" xfId="0" applyNumberFormat="1" applyFont="1" applyBorder="1"/>
    <xf numFmtId="4" fontId="22" fillId="0" borderId="15" xfId="0" applyNumberFormat="1" applyFont="1" applyBorder="1" applyAlignment="1">
      <alignment wrapText="1"/>
    </xf>
    <xf numFmtId="0" fontId="20" fillId="3" borderId="21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1" xfId="0" applyFont="1" applyBorder="1" applyAlignment="1"/>
    <xf numFmtId="0" fontId="21" fillId="0" borderId="4" xfId="0" applyFont="1" applyBorder="1" applyAlignment="1"/>
    <xf numFmtId="0" fontId="21" fillId="0" borderId="6" xfId="0" applyFont="1" applyBorder="1" applyAlignment="1"/>
    <xf numFmtId="0" fontId="20" fillId="0" borderId="21" xfId="0" applyFont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39" fillId="0" borderId="5" xfId="0" applyFont="1" applyBorder="1"/>
    <xf numFmtId="0" fontId="21" fillId="3" borderId="26" xfId="0" applyFont="1" applyFill="1" applyBorder="1" applyAlignment="1">
      <alignment horizontal="left" vertical="center" wrapText="1" indent="1"/>
    </xf>
    <xf numFmtId="0" fontId="21" fillId="3" borderId="27" xfId="0" applyFont="1" applyFill="1" applyBorder="1" applyAlignment="1">
      <alignment horizontal="left" vertical="center" wrapText="1" indent="1"/>
    </xf>
    <xf numFmtId="0" fontId="21" fillId="3" borderId="27" xfId="0" applyFont="1" applyFill="1" applyBorder="1" applyAlignment="1">
      <alignment horizontal="left" vertical="center" wrapText="1"/>
    </xf>
    <xf numFmtId="4" fontId="21" fillId="0" borderId="27" xfId="0" applyNumberFormat="1" applyFont="1" applyBorder="1"/>
    <xf numFmtId="4" fontId="21" fillId="0" borderId="28" xfId="0" applyNumberFormat="1" applyFont="1" applyBorder="1"/>
    <xf numFmtId="0" fontId="20" fillId="3" borderId="25" xfId="0" applyFont="1" applyFill="1" applyBorder="1" applyAlignment="1">
      <alignment horizontal="left" vertical="center" wrapText="1" indent="1"/>
    </xf>
    <xf numFmtId="4" fontId="20" fillId="0" borderId="28" xfId="0" applyNumberFormat="1" applyFont="1" applyBorder="1"/>
    <xf numFmtId="4" fontId="20" fillId="0" borderId="29" xfId="0" applyNumberFormat="1" applyFont="1" applyBorder="1"/>
    <xf numFmtId="0" fontId="21" fillId="0" borderId="30" xfId="0" applyFont="1" applyBorder="1"/>
    <xf numFmtId="0" fontId="21" fillId="0" borderId="31" xfId="0" applyFont="1" applyBorder="1"/>
    <xf numFmtId="4" fontId="21" fillId="3" borderId="14" xfId="0" applyNumberFormat="1" applyFont="1" applyFill="1" applyBorder="1"/>
    <xf numFmtId="4" fontId="37" fillId="3" borderId="5" xfId="0" applyNumberFormat="1" applyFont="1" applyFill="1" applyBorder="1" applyAlignment="1">
      <alignment horizontal="right" vertical="center" wrapText="1"/>
    </xf>
    <xf numFmtId="4" fontId="37" fillId="0" borderId="5" xfId="0" applyNumberFormat="1" applyFont="1" applyBorder="1" applyAlignment="1">
      <alignment horizontal="right" wrapText="1"/>
    </xf>
    <xf numFmtId="4" fontId="37" fillId="0" borderId="12" xfId="0" applyNumberFormat="1" applyFont="1" applyBorder="1" applyAlignment="1">
      <alignment horizontal="right" wrapText="1"/>
    </xf>
    <xf numFmtId="4" fontId="33" fillId="3" borderId="6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2" fillId="4" borderId="3" xfId="0" quotePrefix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0" borderId="3" xfId="0" quotePrefix="1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3" fillId="4" borderId="4" xfId="0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2" fillId="0" borderId="3" xfId="0" quotePrefix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0" borderId="21" xfId="0" applyFont="1" applyBorder="1" applyAlignment="1"/>
    <xf numFmtId="0" fontId="21" fillId="0" borderId="4" xfId="0" applyFont="1" applyBorder="1" applyAlignment="1"/>
    <xf numFmtId="0" fontId="21" fillId="0" borderId="6" xfId="0" applyFont="1" applyBorder="1" applyAlignment="1"/>
    <xf numFmtId="0" fontId="20" fillId="3" borderId="21" xfId="1" applyFont="1" applyFill="1" applyBorder="1" applyAlignment="1">
      <alignment horizontal="center" vertical="center" wrapText="1"/>
    </xf>
    <xf numFmtId="0" fontId="29" fillId="4" borderId="7" xfId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3" fillId="3" borderId="17" xfId="0" applyFont="1" applyFill="1" applyBorder="1" applyAlignment="1"/>
    <xf numFmtId="0" fontId="21" fillId="3" borderId="0" xfId="0" applyFont="1" applyFill="1" applyBorder="1" applyAlignment="1"/>
    <xf numFmtId="0" fontId="20" fillId="4" borderId="11" xfId="1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vertical="center" wrapText="1"/>
    </xf>
    <xf numFmtId="0" fontId="20" fillId="3" borderId="11" xfId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workbookViewId="0">
      <selection sqref="A1:J2"/>
    </sheetView>
  </sheetViews>
  <sheetFormatPr defaultRowHeight="15" x14ac:dyDescent="0.25"/>
  <cols>
    <col min="5" max="10" width="25.28515625" customWidth="1"/>
    <col min="11" max="11" width="16.42578125" customWidth="1"/>
  </cols>
  <sheetData>
    <row r="1" spans="1:11" x14ac:dyDescent="0.25">
      <c r="A1" s="326" t="s">
        <v>279</v>
      </c>
      <c r="B1" s="326"/>
      <c r="C1" s="326"/>
      <c r="D1" s="326"/>
      <c r="E1" s="326"/>
      <c r="F1" s="326"/>
      <c r="G1" s="326"/>
      <c r="H1" s="326"/>
      <c r="I1" s="326"/>
      <c r="J1" s="326"/>
    </row>
    <row r="2" spans="1:11" x14ac:dyDescent="0.25">
      <c r="A2" s="327"/>
      <c r="B2" s="327"/>
      <c r="C2" s="327"/>
      <c r="D2" s="327"/>
      <c r="E2" s="327"/>
      <c r="F2" s="327"/>
      <c r="G2" s="327"/>
      <c r="H2" s="327"/>
      <c r="I2" s="327"/>
      <c r="J2" s="327"/>
    </row>
    <row r="3" spans="1:11" ht="15.75" x14ac:dyDescent="0.25">
      <c r="A3" s="326" t="s">
        <v>0</v>
      </c>
      <c r="B3" s="326"/>
      <c r="C3" s="326"/>
      <c r="D3" s="326"/>
      <c r="E3" s="326"/>
      <c r="F3" s="326"/>
      <c r="G3" s="326"/>
      <c r="H3" s="326"/>
      <c r="I3" s="344"/>
      <c r="J3" s="344"/>
    </row>
    <row r="4" spans="1:11" ht="18" x14ac:dyDescent="0.25">
      <c r="A4" s="1"/>
      <c r="B4" s="1"/>
      <c r="C4" s="1"/>
      <c r="D4" s="1"/>
      <c r="E4" s="1"/>
      <c r="F4" s="1"/>
      <c r="G4" s="1"/>
      <c r="H4" s="1"/>
      <c r="I4" s="270"/>
      <c r="J4" s="270"/>
    </row>
    <row r="5" spans="1:11" ht="15.75" x14ac:dyDescent="0.25">
      <c r="A5" s="326" t="s">
        <v>1</v>
      </c>
      <c r="B5" s="332"/>
      <c r="C5" s="332"/>
      <c r="D5" s="332"/>
      <c r="E5" s="332"/>
      <c r="F5" s="332"/>
      <c r="G5" s="332"/>
      <c r="H5" s="332"/>
      <c r="I5" s="332"/>
      <c r="J5" s="332"/>
    </row>
    <row r="6" spans="1:11" ht="18" x14ac:dyDescent="0.25">
      <c r="A6" s="3"/>
      <c r="B6" s="4"/>
      <c r="C6" s="4"/>
      <c r="D6" s="4"/>
      <c r="E6" s="5"/>
      <c r="F6" s="6"/>
      <c r="G6" s="6"/>
      <c r="H6" s="6"/>
      <c r="I6" s="6"/>
      <c r="J6" s="7" t="s">
        <v>2</v>
      </c>
    </row>
    <row r="7" spans="1:11" ht="38.25" x14ac:dyDescent="0.25">
      <c r="A7" s="8"/>
      <c r="B7" s="9"/>
      <c r="C7" s="9"/>
      <c r="D7" s="10"/>
      <c r="E7" s="11"/>
      <c r="F7" s="12" t="s">
        <v>253</v>
      </c>
      <c r="G7" s="12" t="s">
        <v>254</v>
      </c>
      <c r="H7" s="12" t="s">
        <v>255</v>
      </c>
      <c r="I7" s="12" t="s">
        <v>247</v>
      </c>
      <c r="J7" s="12" t="s">
        <v>4</v>
      </c>
      <c r="K7" s="12" t="s">
        <v>256</v>
      </c>
    </row>
    <row r="8" spans="1:11" x14ac:dyDescent="0.25">
      <c r="A8" s="336" t="s">
        <v>5</v>
      </c>
      <c r="B8" s="331"/>
      <c r="C8" s="331"/>
      <c r="D8" s="331"/>
      <c r="E8" s="345"/>
      <c r="F8" s="13">
        <f>F9+F10</f>
        <v>1355532.28</v>
      </c>
      <c r="G8" s="13">
        <f>G9+G10</f>
        <v>1541377.33</v>
      </c>
      <c r="H8" s="13">
        <f t="shared" ref="H8:I8" si="0">H9+H10</f>
        <v>1496123.7</v>
      </c>
      <c r="I8" s="13">
        <f t="shared" si="0"/>
        <v>1501122.61</v>
      </c>
      <c r="J8" s="13">
        <v>1501122.61</v>
      </c>
      <c r="K8" s="13">
        <f>J8</f>
        <v>1501122.61</v>
      </c>
    </row>
    <row r="9" spans="1:11" x14ac:dyDescent="0.25">
      <c r="A9" s="346" t="s">
        <v>6</v>
      </c>
      <c r="B9" s="347"/>
      <c r="C9" s="347"/>
      <c r="D9" s="347"/>
      <c r="E9" s="343"/>
      <c r="F9" s="14">
        <v>1355532.28</v>
      </c>
      <c r="G9" s="14">
        <v>1541377.33</v>
      </c>
      <c r="H9" s="14">
        <v>1496123.7</v>
      </c>
      <c r="I9" s="14">
        <v>1501122.61</v>
      </c>
      <c r="J9" s="14"/>
      <c r="K9" s="14">
        <f>J9</f>
        <v>0</v>
      </c>
    </row>
    <row r="10" spans="1:11" x14ac:dyDescent="0.25">
      <c r="A10" s="342" t="s">
        <v>7</v>
      </c>
      <c r="B10" s="343"/>
      <c r="C10" s="343"/>
      <c r="D10" s="343"/>
      <c r="E10" s="343"/>
      <c r="F10" s="14"/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 x14ac:dyDescent="0.25">
      <c r="A11" s="15" t="s">
        <v>8</v>
      </c>
      <c r="B11" s="16"/>
      <c r="C11" s="16"/>
      <c r="D11" s="16"/>
      <c r="E11" s="16"/>
      <c r="F11" s="13">
        <f>F12+F13</f>
        <v>1370465.06</v>
      </c>
      <c r="G11" s="13">
        <f t="shared" ref="G11:H11" si="1">G12+G13</f>
        <v>1546074.33</v>
      </c>
      <c r="H11" s="13">
        <f t="shared" si="1"/>
        <v>1496123.7</v>
      </c>
      <c r="I11" s="13">
        <f t="shared" ref="I11" si="2">I12+I13</f>
        <v>1501122.61</v>
      </c>
      <c r="J11" s="13">
        <v>1501122.61</v>
      </c>
      <c r="K11" s="13">
        <f t="shared" ref="K11:K13" si="3">J11</f>
        <v>1501122.61</v>
      </c>
    </row>
    <row r="12" spans="1:11" x14ac:dyDescent="0.25">
      <c r="A12" s="348" t="s">
        <v>9</v>
      </c>
      <c r="B12" s="347"/>
      <c r="C12" s="347"/>
      <c r="D12" s="347"/>
      <c r="E12" s="347"/>
      <c r="F12" s="14">
        <v>1343859.96</v>
      </c>
      <c r="G12" s="14">
        <v>1485579</v>
      </c>
      <c r="H12" s="14">
        <v>1484123.7</v>
      </c>
      <c r="I12" s="14">
        <v>1489122.61</v>
      </c>
      <c r="J12" s="14"/>
      <c r="K12" s="17">
        <f t="shared" si="3"/>
        <v>0</v>
      </c>
    </row>
    <row r="13" spans="1:11" x14ac:dyDescent="0.25">
      <c r="A13" s="342" t="s">
        <v>10</v>
      </c>
      <c r="B13" s="343"/>
      <c r="C13" s="343"/>
      <c r="D13" s="343"/>
      <c r="E13" s="343"/>
      <c r="F13" s="14">
        <v>26605.1</v>
      </c>
      <c r="G13" s="14">
        <v>60495.33</v>
      </c>
      <c r="H13" s="14">
        <v>12000</v>
      </c>
      <c r="I13" s="14">
        <v>12000</v>
      </c>
      <c r="J13" s="14"/>
      <c r="K13" s="17">
        <f t="shared" si="3"/>
        <v>0</v>
      </c>
    </row>
    <row r="14" spans="1:11" x14ac:dyDescent="0.25">
      <c r="A14" s="330" t="s">
        <v>11</v>
      </c>
      <c r="B14" s="331"/>
      <c r="C14" s="331"/>
      <c r="D14" s="331"/>
      <c r="E14" s="331"/>
      <c r="F14" s="13">
        <f>F8-F11</f>
        <v>-14932.780000000028</v>
      </c>
      <c r="G14" s="13">
        <f>G8-G11</f>
        <v>-4697</v>
      </c>
      <c r="H14" s="13">
        <f t="shared" ref="H14:I14" si="4">H8-H11</f>
        <v>0</v>
      </c>
      <c r="I14" s="13">
        <f t="shared" si="4"/>
        <v>0</v>
      </c>
      <c r="J14" s="13">
        <v>0</v>
      </c>
      <c r="K14" s="13">
        <f>J14</f>
        <v>0</v>
      </c>
    </row>
    <row r="15" spans="1:11" ht="18" x14ac:dyDescent="0.25">
      <c r="A15" s="1"/>
      <c r="B15" s="18"/>
      <c r="C15" s="18"/>
      <c r="D15" s="18"/>
      <c r="E15" s="18"/>
      <c r="F15" s="18"/>
      <c r="G15" s="18"/>
      <c r="H15" s="19"/>
      <c r="I15" s="19"/>
      <c r="J15" s="19"/>
    </row>
    <row r="16" spans="1:11" ht="15.75" x14ac:dyDescent="0.25">
      <c r="A16" s="326" t="s">
        <v>12</v>
      </c>
      <c r="B16" s="332"/>
      <c r="C16" s="332"/>
      <c r="D16" s="332"/>
      <c r="E16" s="332"/>
      <c r="F16" s="332"/>
      <c r="G16" s="332"/>
      <c r="H16" s="332"/>
      <c r="I16" s="332"/>
      <c r="J16" s="332"/>
    </row>
    <row r="17" spans="1:11" ht="18" x14ac:dyDescent="0.25">
      <c r="A17" s="1"/>
      <c r="B17" s="18"/>
      <c r="C17" s="18"/>
      <c r="D17" s="18"/>
      <c r="E17" s="18"/>
      <c r="F17" s="18"/>
      <c r="G17" s="18"/>
      <c r="H17" s="19"/>
      <c r="I17" s="19"/>
      <c r="J17" s="19"/>
    </row>
    <row r="18" spans="1:11" ht="38.25" x14ac:dyDescent="0.25">
      <c r="A18" s="8"/>
      <c r="B18" s="9"/>
      <c r="C18" s="9"/>
      <c r="D18" s="10"/>
      <c r="E18" s="11"/>
      <c r="F18" s="12" t="s">
        <v>253</v>
      </c>
      <c r="G18" s="12" t="s">
        <v>276</v>
      </c>
      <c r="H18" s="12" t="s">
        <v>277</v>
      </c>
      <c r="I18" s="12" t="s">
        <v>247</v>
      </c>
      <c r="J18" s="12" t="s">
        <v>4</v>
      </c>
      <c r="K18" s="12" t="s">
        <v>256</v>
      </c>
    </row>
    <row r="19" spans="1:11" x14ac:dyDescent="0.25">
      <c r="A19" s="342" t="s">
        <v>13</v>
      </c>
      <c r="B19" s="343"/>
      <c r="C19" s="343"/>
      <c r="D19" s="343"/>
      <c r="E19" s="343"/>
      <c r="F19" s="20"/>
      <c r="G19" s="20"/>
      <c r="H19" s="20"/>
      <c r="I19" s="20"/>
      <c r="J19" s="20"/>
      <c r="K19" s="21"/>
    </row>
    <row r="20" spans="1:11" x14ac:dyDescent="0.25">
      <c r="A20" s="342" t="s">
        <v>14</v>
      </c>
      <c r="B20" s="343"/>
      <c r="C20" s="343"/>
      <c r="D20" s="343"/>
      <c r="E20" s="343"/>
      <c r="F20" s="20"/>
      <c r="G20" s="20"/>
      <c r="H20" s="20"/>
      <c r="I20" s="20"/>
      <c r="J20" s="20"/>
      <c r="K20" s="21"/>
    </row>
    <row r="21" spans="1:11" x14ac:dyDescent="0.25">
      <c r="A21" s="330" t="s">
        <v>15</v>
      </c>
      <c r="B21" s="331"/>
      <c r="C21" s="331"/>
      <c r="D21" s="331"/>
      <c r="E21" s="331"/>
      <c r="F21" s="22">
        <f>F19-F20</f>
        <v>0</v>
      </c>
      <c r="G21" s="22">
        <f t="shared" ref="G21:K21" si="5">G19-G20</f>
        <v>0</v>
      </c>
      <c r="H21" s="22">
        <f t="shared" si="5"/>
        <v>0</v>
      </c>
      <c r="I21" s="22">
        <f t="shared" ref="I21" si="6">I19-I20</f>
        <v>0</v>
      </c>
      <c r="J21" s="22">
        <f t="shared" si="5"/>
        <v>0</v>
      </c>
      <c r="K21" s="22">
        <f t="shared" si="5"/>
        <v>0</v>
      </c>
    </row>
    <row r="22" spans="1:11" x14ac:dyDescent="0.25">
      <c r="A22" s="330" t="s">
        <v>16</v>
      </c>
      <c r="B22" s="331"/>
      <c r="C22" s="331"/>
      <c r="D22" s="331"/>
      <c r="E22" s="331"/>
      <c r="F22" s="22">
        <f>F14+F21</f>
        <v>-14932.780000000028</v>
      </c>
      <c r="G22" s="22">
        <f t="shared" ref="G22:H22" si="7">G14+G21</f>
        <v>-4697</v>
      </c>
      <c r="H22" s="22">
        <f t="shared" si="7"/>
        <v>0</v>
      </c>
      <c r="I22" s="22">
        <f t="shared" ref="I22" si="8">I14+I21</f>
        <v>0</v>
      </c>
      <c r="J22" s="22">
        <f>J14+J21</f>
        <v>0</v>
      </c>
      <c r="K22" s="22">
        <f>K14+K21</f>
        <v>0</v>
      </c>
    </row>
    <row r="23" spans="1:11" ht="18" x14ac:dyDescent="0.25">
      <c r="A23" s="23"/>
      <c r="B23" s="18"/>
      <c r="C23" s="18"/>
      <c r="D23" s="18"/>
      <c r="E23" s="18"/>
      <c r="F23" s="18"/>
      <c r="G23" s="18"/>
      <c r="H23" s="19"/>
      <c r="I23" s="19"/>
      <c r="J23" s="19"/>
    </row>
    <row r="24" spans="1:11" ht="15.75" x14ac:dyDescent="0.25">
      <c r="A24" s="326" t="s">
        <v>17</v>
      </c>
      <c r="B24" s="332"/>
      <c r="C24" s="332"/>
      <c r="D24" s="332"/>
      <c r="E24" s="332"/>
      <c r="F24" s="332"/>
      <c r="G24" s="332"/>
      <c r="H24" s="332"/>
      <c r="I24" s="332"/>
      <c r="J24" s="332"/>
    </row>
    <row r="25" spans="1:11" ht="15.75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5"/>
    </row>
    <row r="26" spans="1:11" ht="38.25" x14ac:dyDescent="0.25">
      <c r="A26" s="8"/>
      <c r="B26" s="9"/>
      <c r="C26" s="9"/>
      <c r="D26" s="10"/>
      <c r="E26" s="11"/>
      <c r="F26" s="12" t="s">
        <v>253</v>
      </c>
      <c r="G26" s="12" t="s">
        <v>276</v>
      </c>
      <c r="H26" s="12" t="s">
        <v>277</v>
      </c>
      <c r="I26" s="12" t="s">
        <v>247</v>
      </c>
      <c r="J26" s="12" t="s">
        <v>4</v>
      </c>
      <c r="K26" s="12" t="s">
        <v>256</v>
      </c>
    </row>
    <row r="27" spans="1:11" ht="15" customHeight="1" x14ac:dyDescent="0.25">
      <c r="A27" s="333" t="s">
        <v>18</v>
      </c>
      <c r="B27" s="334"/>
      <c r="C27" s="334"/>
      <c r="D27" s="334"/>
      <c r="E27" s="335"/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7">
        <v>0</v>
      </c>
    </row>
    <row r="28" spans="1:11" ht="15" customHeight="1" x14ac:dyDescent="0.25">
      <c r="A28" s="330" t="s">
        <v>19</v>
      </c>
      <c r="B28" s="331"/>
      <c r="C28" s="331"/>
      <c r="D28" s="331"/>
      <c r="E28" s="331"/>
      <c r="F28" s="28">
        <f>F22+F27</f>
        <v>-14932.780000000028</v>
      </c>
      <c r="G28" s="28">
        <f t="shared" ref="G28:H28" si="9">G22+G27</f>
        <v>-4697</v>
      </c>
      <c r="H28" s="28">
        <f t="shared" si="9"/>
        <v>0</v>
      </c>
      <c r="I28" s="28">
        <f t="shared" ref="I28" si="10">I22+I27</f>
        <v>0</v>
      </c>
      <c r="J28" s="28">
        <f>J22+J27</f>
        <v>0</v>
      </c>
      <c r="K28" s="29">
        <f>K22+K27</f>
        <v>0</v>
      </c>
    </row>
    <row r="29" spans="1:11" ht="26.25" customHeight="1" x14ac:dyDescent="0.25">
      <c r="A29" s="336" t="s">
        <v>20</v>
      </c>
      <c r="B29" s="337"/>
      <c r="C29" s="337"/>
      <c r="D29" s="337"/>
      <c r="E29" s="338"/>
      <c r="F29" s="28">
        <f>F14+F21+F27-F28</f>
        <v>0</v>
      </c>
      <c r="G29" s="28">
        <f t="shared" ref="G29:H29" si="11">G14+G21+G27-G28</f>
        <v>0</v>
      </c>
      <c r="H29" s="28">
        <f t="shared" si="11"/>
        <v>0</v>
      </c>
      <c r="I29" s="28">
        <f t="shared" ref="I29" si="12">I14+I21+I27-I28</f>
        <v>0</v>
      </c>
      <c r="J29" s="28">
        <f>J14+J21+J27-J28</f>
        <v>0</v>
      </c>
      <c r="K29" s="29">
        <f>K14+K21+K27-K28</f>
        <v>0</v>
      </c>
    </row>
    <row r="30" spans="1:11" ht="15.75" x14ac:dyDescent="0.25">
      <c r="A30" s="30"/>
      <c r="B30" s="31"/>
      <c r="C30" s="31"/>
      <c r="D30" s="31"/>
      <c r="E30" s="31"/>
      <c r="F30" s="31"/>
      <c r="G30" s="31"/>
      <c r="H30" s="31"/>
      <c r="I30" s="31"/>
      <c r="J30" s="31"/>
    </row>
    <row r="31" spans="1:11" ht="15.75" x14ac:dyDescent="0.25">
      <c r="A31" s="339" t="s">
        <v>21</v>
      </c>
      <c r="B31" s="339"/>
      <c r="C31" s="339"/>
      <c r="D31" s="339"/>
      <c r="E31" s="339"/>
      <c r="F31" s="339"/>
      <c r="G31" s="339"/>
      <c r="H31" s="339"/>
      <c r="I31" s="339"/>
      <c r="J31" s="339"/>
    </row>
    <row r="32" spans="1:11" ht="18" x14ac:dyDescent="0.25">
      <c r="A32" s="32"/>
      <c r="B32" s="33"/>
      <c r="C32" s="33"/>
      <c r="D32" s="33"/>
      <c r="E32" s="33"/>
      <c r="F32" s="33"/>
      <c r="G32" s="33"/>
      <c r="H32" s="34"/>
      <c r="I32" s="34"/>
      <c r="J32" s="34"/>
    </row>
    <row r="33" spans="1:11" ht="38.25" x14ac:dyDescent="0.25">
      <c r="A33" s="35"/>
      <c r="B33" s="36"/>
      <c r="C33" s="36"/>
      <c r="D33" s="37"/>
      <c r="E33" s="38"/>
      <c r="F33" s="39" t="s">
        <v>253</v>
      </c>
      <c r="G33" s="39" t="s">
        <v>276</v>
      </c>
      <c r="H33" s="39" t="s">
        <v>277</v>
      </c>
      <c r="I33" s="39" t="s">
        <v>247</v>
      </c>
      <c r="J33" s="39" t="s">
        <v>4</v>
      </c>
      <c r="K33" s="39" t="s">
        <v>256</v>
      </c>
    </row>
    <row r="34" spans="1:11" x14ac:dyDescent="0.25">
      <c r="A34" s="333" t="s">
        <v>18</v>
      </c>
      <c r="B34" s="334"/>
      <c r="C34" s="334"/>
      <c r="D34" s="334"/>
      <c r="E34" s="335"/>
      <c r="F34" s="26">
        <v>0</v>
      </c>
      <c r="G34" s="26">
        <f>F37</f>
        <v>0</v>
      </c>
      <c r="H34" s="26">
        <f>G37</f>
        <v>0</v>
      </c>
      <c r="I34" s="26">
        <f>H37</f>
        <v>0</v>
      </c>
      <c r="J34" s="26">
        <f>H37</f>
        <v>0</v>
      </c>
      <c r="K34" s="27">
        <f>J37</f>
        <v>0</v>
      </c>
    </row>
    <row r="35" spans="1:11" ht="24.75" customHeight="1" x14ac:dyDescent="0.25">
      <c r="A35" s="333" t="s">
        <v>22</v>
      </c>
      <c r="B35" s="334"/>
      <c r="C35" s="334"/>
      <c r="D35" s="334"/>
      <c r="E35" s="335"/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7">
        <v>0</v>
      </c>
    </row>
    <row r="36" spans="1:11" x14ac:dyDescent="0.25">
      <c r="A36" s="333" t="s">
        <v>23</v>
      </c>
      <c r="B36" s="340"/>
      <c r="C36" s="340"/>
      <c r="D36" s="340"/>
      <c r="E36" s="341"/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7">
        <v>0</v>
      </c>
    </row>
    <row r="37" spans="1:11" ht="15" customHeight="1" x14ac:dyDescent="0.25">
      <c r="A37" s="330" t="s">
        <v>19</v>
      </c>
      <c r="B37" s="331"/>
      <c r="C37" s="331"/>
      <c r="D37" s="331"/>
      <c r="E37" s="331"/>
      <c r="F37" s="40">
        <f>F34-F35+F36</f>
        <v>0</v>
      </c>
      <c r="G37" s="40">
        <f t="shared" ref="G37:K37" si="13">G34-G35+G36</f>
        <v>0</v>
      </c>
      <c r="H37" s="40">
        <f t="shared" si="13"/>
        <v>0</v>
      </c>
      <c r="I37" s="40">
        <f t="shared" ref="I37" si="14">I34-I35+I36</f>
        <v>0</v>
      </c>
      <c r="J37" s="40">
        <f t="shared" si="13"/>
        <v>0</v>
      </c>
      <c r="K37" s="41">
        <f t="shared" si="13"/>
        <v>0</v>
      </c>
    </row>
    <row r="39" spans="1:11" x14ac:dyDescent="0.25">
      <c r="A39" s="328"/>
      <c r="B39" s="329"/>
      <c r="C39" s="329"/>
      <c r="D39" s="329"/>
      <c r="E39" s="329"/>
      <c r="F39" s="329"/>
      <c r="G39" s="329"/>
      <c r="H39" s="329"/>
      <c r="I39" s="329"/>
      <c r="J39" s="329"/>
    </row>
  </sheetData>
  <mergeCells count="24">
    <mergeCell ref="A14:E14"/>
    <mergeCell ref="A16:J16"/>
    <mergeCell ref="A19:E19"/>
    <mergeCell ref="A8:E8"/>
    <mergeCell ref="A9:E9"/>
    <mergeCell ref="A10:E10"/>
    <mergeCell ref="A12:E12"/>
    <mergeCell ref="A13:E13"/>
    <mergeCell ref="A1:J2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3:J3"/>
    <mergeCell ref="A5:J5"/>
  </mergeCells>
  <pageMargins left="0.7" right="0.7" top="0.75" bottom="0.75" header="0.3" footer="0.3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3"/>
  <sheetViews>
    <sheetView workbookViewId="0">
      <selection sqref="A1:M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8.42578125" customWidth="1"/>
    <col min="5" max="5" width="28.140625" customWidth="1"/>
    <col min="6" max="8" width="25.28515625" customWidth="1"/>
    <col min="9" max="11" width="18.7109375" hidden="1" customWidth="1"/>
    <col min="12" max="13" width="25.28515625" customWidth="1"/>
    <col min="14" max="14" width="18.140625" customWidth="1"/>
  </cols>
  <sheetData>
    <row r="1" spans="1:14" ht="42" customHeight="1" x14ac:dyDescent="0.25">
      <c r="A1" s="339" t="s">
        <v>280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4" ht="18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5.75" customHeight="1" x14ac:dyDescent="0.25">
      <c r="A3" s="339" t="s">
        <v>0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</row>
    <row r="4" spans="1:14" ht="18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43"/>
    </row>
    <row r="5" spans="1:14" ht="18" customHeight="1" x14ac:dyDescent="0.25">
      <c r="A5" s="339" t="s">
        <v>24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</row>
    <row r="6" spans="1:14" ht="18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  <c r="M6" s="43"/>
    </row>
    <row r="7" spans="1:14" ht="15.75" customHeight="1" x14ac:dyDescent="0.25">
      <c r="A7" s="339" t="s">
        <v>25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</row>
    <row r="8" spans="1:14" ht="18.75" thickBot="1" x14ac:dyDescent="0.3">
      <c r="A8" s="42"/>
      <c r="B8" s="42"/>
      <c r="C8" s="42"/>
      <c r="D8" s="42"/>
      <c r="E8" s="42"/>
      <c r="F8" s="42"/>
      <c r="G8" s="42"/>
      <c r="H8" s="42"/>
      <c r="I8" s="42"/>
      <c r="J8" s="271"/>
      <c r="K8" s="271"/>
      <c r="L8" s="43"/>
      <c r="M8" s="43"/>
    </row>
    <row r="9" spans="1:14" ht="25.5" x14ac:dyDescent="0.25">
      <c r="A9" s="44" t="s">
        <v>26</v>
      </c>
      <c r="B9" s="45" t="s">
        <v>27</v>
      </c>
      <c r="C9" s="45" t="s">
        <v>28</v>
      </c>
      <c r="D9" s="45" t="s">
        <v>29</v>
      </c>
      <c r="E9" s="45" t="s">
        <v>30</v>
      </c>
      <c r="F9" s="45" t="s">
        <v>257</v>
      </c>
      <c r="G9" s="46" t="s">
        <v>258</v>
      </c>
      <c r="H9" s="46" t="s">
        <v>259</v>
      </c>
      <c r="I9" s="46" t="s">
        <v>3</v>
      </c>
      <c r="J9" s="46" t="s">
        <v>247</v>
      </c>
      <c r="K9" s="46" t="s">
        <v>249</v>
      </c>
      <c r="L9" s="46" t="s">
        <v>247</v>
      </c>
      <c r="M9" s="46" t="s">
        <v>32</v>
      </c>
      <c r="N9" s="47" t="s">
        <v>261</v>
      </c>
    </row>
    <row r="10" spans="1:14" x14ac:dyDescent="0.25">
      <c r="A10" s="48">
        <v>6</v>
      </c>
      <c r="B10" s="49"/>
      <c r="C10" s="49"/>
      <c r="D10" s="49"/>
      <c r="E10" s="50" t="s">
        <v>33</v>
      </c>
      <c r="F10" s="218">
        <f>SUM(F11+F20+F23+F26+F31)</f>
        <v>1355532.28</v>
      </c>
      <c r="G10" s="51">
        <f>SUM(G11+G20+G23+G26+G31)</f>
        <v>1541377.3299999998</v>
      </c>
      <c r="H10" s="51">
        <f>SUM(H11+H20+H23+H26+H31)</f>
        <v>1496123.7</v>
      </c>
      <c r="I10" s="51">
        <f>SUM(I11+I20+I23+I26+I31)</f>
        <v>1344208.72</v>
      </c>
      <c r="J10" s="51">
        <f>(J11+J20+J23+J26+J31)</f>
        <v>1363708.72</v>
      </c>
      <c r="K10" s="51">
        <f>SUM(K11+K20+K23+K26+K31)</f>
        <v>1541377.3299999998</v>
      </c>
      <c r="L10" s="51">
        <f>SUM(L11+L20+L23+L26+L31+L35)</f>
        <v>1501122.61</v>
      </c>
      <c r="M10" s="52">
        <v>1501122.61</v>
      </c>
      <c r="N10" s="53">
        <f>SUM(M10)</f>
        <v>1501122.61</v>
      </c>
    </row>
    <row r="11" spans="1:14" ht="40.5" customHeight="1" x14ac:dyDescent="0.25">
      <c r="A11" s="54"/>
      <c r="B11" s="55">
        <v>63</v>
      </c>
      <c r="C11" s="55"/>
      <c r="D11" s="55"/>
      <c r="E11" s="55" t="s">
        <v>34</v>
      </c>
      <c r="F11" s="56">
        <f t="shared" ref="F11:K11" si="0">SUM(F12+F15+F17)</f>
        <v>1157620.74</v>
      </c>
      <c r="G11" s="57">
        <f t="shared" si="0"/>
        <v>1283437.6599999999</v>
      </c>
      <c r="H11" s="57">
        <f t="shared" si="0"/>
        <v>1315900</v>
      </c>
      <c r="I11" s="57">
        <f t="shared" si="0"/>
        <v>1145627.77</v>
      </c>
      <c r="J11" s="57">
        <f t="shared" si="0"/>
        <v>1165127.77</v>
      </c>
      <c r="K11" s="57">
        <f t="shared" si="0"/>
        <v>1283437.6599999999</v>
      </c>
      <c r="L11" s="57">
        <v>1317382.5</v>
      </c>
      <c r="M11" s="57">
        <v>1317382.5</v>
      </c>
      <c r="N11" s="58">
        <v>1317382.5</v>
      </c>
    </row>
    <row r="12" spans="1:14" ht="60" x14ac:dyDescent="0.25">
      <c r="A12" s="54"/>
      <c r="B12" s="59"/>
      <c r="C12" s="59">
        <v>636</v>
      </c>
      <c r="D12" s="59"/>
      <c r="E12" s="59" t="s">
        <v>35</v>
      </c>
      <c r="F12" s="56">
        <f t="shared" ref="F12:K12" si="1">SUM(F13:F14)</f>
        <v>1100699.81</v>
      </c>
      <c r="G12" s="57">
        <f>SUM(G13:G14)</f>
        <v>1209131.21</v>
      </c>
      <c r="H12" s="57">
        <f t="shared" si="1"/>
        <v>1214700</v>
      </c>
      <c r="I12" s="57">
        <f t="shared" si="1"/>
        <v>1089426.32</v>
      </c>
      <c r="J12" s="57">
        <f t="shared" si="1"/>
        <v>1108926.32</v>
      </c>
      <c r="K12" s="70">
        <f t="shared" si="1"/>
        <v>1209131.21</v>
      </c>
      <c r="L12" s="57">
        <v>1216182.5</v>
      </c>
      <c r="M12" s="57"/>
      <c r="N12" s="58"/>
    </row>
    <row r="13" spans="1:14" ht="60" x14ac:dyDescent="0.25">
      <c r="A13" s="60"/>
      <c r="B13" s="61"/>
      <c r="C13" s="61"/>
      <c r="D13" s="62">
        <v>6361</v>
      </c>
      <c r="E13" s="63" t="s">
        <v>36</v>
      </c>
      <c r="F13" s="56">
        <v>1090486.78</v>
      </c>
      <c r="G13" s="57">
        <v>1175249.96</v>
      </c>
      <c r="H13" s="57">
        <v>1202700</v>
      </c>
      <c r="I13" s="57">
        <v>1076095.07</v>
      </c>
      <c r="J13" s="57">
        <v>1076095.07</v>
      </c>
      <c r="K13" s="57">
        <v>1175249.96</v>
      </c>
      <c r="L13" s="57">
        <v>1204182.5</v>
      </c>
      <c r="M13" s="57"/>
      <c r="N13" s="58"/>
    </row>
    <row r="14" spans="1:14" ht="60" x14ac:dyDescent="0.25">
      <c r="A14" s="60"/>
      <c r="B14" s="62"/>
      <c r="C14" s="62"/>
      <c r="D14" s="62">
        <v>6362</v>
      </c>
      <c r="E14" s="59" t="s">
        <v>37</v>
      </c>
      <c r="F14" s="56">
        <v>10213.030000000001</v>
      </c>
      <c r="G14" s="57">
        <v>33881.25</v>
      </c>
      <c r="H14" s="57">
        <v>12000</v>
      </c>
      <c r="I14" s="57">
        <v>13331.25</v>
      </c>
      <c r="J14" s="272">
        <v>32831.25</v>
      </c>
      <c r="K14" s="272">
        <v>33881.25</v>
      </c>
      <c r="L14" s="57">
        <v>12000</v>
      </c>
      <c r="M14" s="57"/>
      <c r="N14" s="58"/>
    </row>
    <row r="15" spans="1:14" ht="45" x14ac:dyDescent="0.25">
      <c r="A15" s="64"/>
      <c r="B15" s="65"/>
      <c r="C15" s="66">
        <v>638</v>
      </c>
      <c r="D15" s="65"/>
      <c r="E15" s="67" t="s">
        <v>38</v>
      </c>
      <c r="F15" s="56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/>
      <c r="N15" s="58"/>
    </row>
    <row r="16" spans="1:14" ht="45" x14ac:dyDescent="0.25">
      <c r="A16" s="68"/>
      <c r="B16" s="59"/>
      <c r="C16" s="59"/>
      <c r="D16" s="59">
        <v>6381</v>
      </c>
      <c r="E16" s="67" t="s">
        <v>39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/>
      <c r="N16" s="69"/>
    </row>
    <row r="17" spans="1:14" ht="45" x14ac:dyDescent="0.25">
      <c r="A17" s="68"/>
      <c r="B17" s="59"/>
      <c r="C17" s="59">
        <v>639</v>
      </c>
      <c r="D17" s="59"/>
      <c r="E17" s="67" t="s">
        <v>40</v>
      </c>
      <c r="F17" s="57">
        <f>SUM(F18:F19)</f>
        <v>56920.93</v>
      </c>
      <c r="G17" s="57">
        <f>SUM(G18)</f>
        <v>74306.45</v>
      </c>
      <c r="H17" s="57">
        <f>SUM(H18)</f>
        <v>101200</v>
      </c>
      <c r="I17" s="57">
        <f>SUM(I18)</f>
        <v>56201.45</v>
      </c>
      <c r="J17" s="57">
        <v>56201.45</v>
      </c>
      <c r="K17" s="70">
        <f>K18</f>
        <v>74306.45</v>
      </c>
      <c r="L17" s="57">
        <f>SUM(L18)</f>
        <v>101200</v>
      </c>
      <c r="M17" s="57"/>
      <c r="N17" s="69"/>
    </row>
    <row r="18" spans="1:14" ht="75" x14ac:dyDescent="0.25">
      <c r="A18" s="68"/>
      <c r="B18" s="59"/>
      <c r="C18" s="59"/>
      <c r="D18" s="59">
        <v>6393</v>
      </c>
      <c r="E18" s="67" t="s">
        <v>41</v>
      </c>
      <c r="F18" s="57">
        <v>55843.85</v>
      </c>
      <c r="G18" s="57">
        <v>74306.45</v>
      </c>
      <c r="H18" s="57">
        <v>101200</v>
      </c>
      <c r="I18" s="57">
        <v>56201.45</v>
      </c>
      <c r="J18" s="57">
        <v>56201.45</v>
      </c>
      <c r="K18" s="57">
        <v>74306.45</v>
      </c>
      <c r="L18" s="57">
        <v>101200</v>
      </c>
      <c r="M18" s="57"/>
      <c r="N18" s="69"/>
    </row>
    <row r="19" spans="1:14" ht="60" x14ac:dyDescent="0.25">
      <c r="A19" s="68"/>
      <c r="B19" s="59"/>
      <c r="C19" s="59"/>
      <c r="D19" s="59">
        <v>6394</v>
      </c>
      <c r="E19" s="67" t="s">
        <v>37</v>
      </c>
      <c r="F19" s="57">
        <v>1077.08</v>
      </c>
      <c r="G19" s="57"/>
      <c r="H19" s="57">
        <v>0</v>
      </c>
      <c r="I19" s="57"/>
      <c r="J19" s="57"/>
      <c r="K19" s="57"/>
      <c r="L19" s="57">
        <v>0</v>
      </c>
      <c r="M19" s="57"/>
      <c r="N19" s="69"/>
    </row>
    <row r="20" spans="1:14" x14ac:dyDescent="0.25">
      <c r="A20" s="68"/>
      <c r="B20" s="55">
        <v>64</v>
      </c>
      <c r="C20" s="59"/>
      <c r="D20" s="59"/>
      <c r="E20" s="67" t="s">
        <v>42</v>
      </c>
      <c r="F20" s="70">
        <f>SUM(F21)</f>
        <v>20.399999999999999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1">
        <v>0</v>
      </c>
    </row>
    <row r="21" spans="1:14" ht="30" x14ac:dyDescent="0.25">
      <c r="A21" s="68"/>
      <c r="B21" s="59"/>
      <c r="C21" s="59">
        <v>641</v>
      </c>
      <c r="D21" s="59"/>
      <c r="E21" s="67" t="s">
        <v>43</v>
      </c>
      <c r="F21" s="57">
        <f>SUM(F22)</f>
        <v>20.399999999999999</v>
      </c>
      <c r="G21" s="57"/>
      <c r="H21" s="57">
        <v>0</v>
      </c>
      <c r="I21" s="57">
        <v>0</v>
      </c>
      <c r="J21" s="57">
        <v>0</v>
      </c>
      <c r="K21" s="57">
        <v>0</v>
      </c>
      <c r="L21" s="57">
        <v>0</v>
      </c>
      <c r="M21" s="57"/>
      <c r="N21" s="69"/>
    </row>
    <row r="22" spans="1:14" ht="30" x14ac:dyDescent="0.25">
      <c r="A22" s="68"/>
      <c r="B22" s="59"/>
      <c r="C22" s="59"/>
      <c r="D22" s="59">
        <v>6419</v>
      </c>
      <c r="E22" s="67" t="s">
        <v>44</v>
      </c>
      <c r="F22" s="57">
        <v>20.399999999999999</v>
      </c>
      <c r="G22" s="57"/>
      <c r="H22" s="57">
        <v>0</v>
      </c>
      <c r="I22" s="57">
        <v>0</v>
      </c>
      <c r="J22" s="57">
        <v>0</v>
      </c>
      <c r="K22" s="57">
        <v>0</v>
      </c>
      <c r="L22" s="57">
        <v>0</v>
      </c>
      <c r="M22" s="57"/>
      <c r="N22" s="69"/>
    </row>
    <row r="23" spans="1:14" ht="45" x14ac:dyDescent="0.25">
      <c r="A23" s="72"/>
      <c r="B23" s="73">
        <v>65</v>
      </c>
      <c r="C23" s="74"/>
      <c r="D23" s="74"/>
      <c r="E23" s="75" t="s">
        <v>45</v>
      </c>
      <c r="F23" s="76">
        <f>SUM(F24)</f>
        <v>0</v>
      </c>
      <c r="G23" s="76">
        <f>SUM(G24)</f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7">
        <v>0</v>
      </c>
    </row>
    <row r="24" spans="1:14" x14ac:dyDescent="0.25">
      <c r="A24" s="72"/>
      <c r="B24" s="74"/>
      <c r="C24" s="78">
        <v>652</v>
      </c>
      <c r="D24" s="74"/>
      <c r="E24" s="74" t="s">
        <v>46</v>
      </c>
      <c r="F24" s="79">
        <f>SUM(F25)</f>
        <v>0</v>
      </c>
      <c r="G24" s="79"/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/>
      <c r="N24" s="80"/>
    </row>
    <row r="25" spans="1:14" x14ac:dyDescent="0.25">
      <c r="A25" s="72"/>
      <c r="B25" s="74"/>
      <c r="C25" s="74"/>
      <c r="D25" s="78">
        <v>6526</v>
      </c>
      <c r="E25" s="74" t="s">
        <v>47</v>
      </c>
      <c r="F25" s="79">
        <v>0</v>
      </c>
      <c r="G25" s="79"/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/>
      <c r="N25" s="80"/>
    </row>
    <row r="26" spans="1:14" ht="45" x14ac:dyDescent="0.25">
      <c r="A26" s="72"/>
      <c r="B26" s="73">
        <v>66</v>
      </c>
      <c r="C26" s="74"/>
      <c r="D26" s="74"/>
      <c r="E26" s="75" t="s">
        <v>48</v>
      </c>
      <c r="F26" s="76">
        <f>SUM(F27+F29)</f>
        <v>4173.32</v>
      </c>
      <c r="G26" s="76">
        <f>SUM(G27+G29)</f>
        <v>2660</v>
      </c>
      <c r="H26" s="76">
        <f>SUM(H27)</f>
        <v>2000</v>
      </c>
      <c r="I26" s="76">
        <f>SUM(I27)</f>
        <v>2000</v>
      </c>
      <c r="J26" s="76">
        <v>2000</v>
      </c>
      <c r="K26" s="76">
        <f>K27+K29</f>
        <v>2660</v>
      </c>
      <c r="L26" s="76">
        <v>4560</v>
      </c>
      <c r="M26" s="76">
        <v>4560</v>
      </c>
      <c r="N26" s="77">
        <v>4560</v>
      </c>
    </row>
    <row r="27" spans="1:14" ht="45" x14ac:dyDescent="0.25">
      <c r="A27" s="72"/>
      <c r="B27" s="74"/>
      <c r="C27" s="78">
        <v>661</v>
      </c>
      <c r="D27" s="74"/>
      <c r="E27" s="75" t="s">
        <v>49</v>
      </c>
      <c r="F27" s="79">
        <f>SUM(F28)</f>
        <v>2113.3200000000002</v>
      </c>
      <c r="G27" s="79">
        <f>SUM(G28)</f>
        <v>2000</v>
      </c>
      <c r="H27" s="79">
        <f>SUM(H28)</f>
        <v>2000</v>
      </c>
      <c r="I27" s="79">
        <f>SUM(I28)</f>
        <v>2000</v>
      </c>
      <c r="J27" s="79">
        <v>2000</v>
      </c>
      <c r="K27" s="76">
        <f>K28</f>
        <v>2000</v>
      </c>
      <c r="L27" s="79">
        <v>4200</v>
      </c>
      <c r="M27" s="79"/>
      <c r="N27" s="80"/>
    </row>
    <row r="28" spans="1:14" x14ac:dyDescent="0.25">
      <c r="A28" s="72"/>
      <c r="B28" s="74"/>
      <c r="C28" s="74"/>
      <c r="D28" s="78">
        <v>6615</v>
      </c>
      <c r="E28" s="74" t="s">
        <v>50</v>
      </c>
      <c r="F28" s="79">
        <v>2113.3200000000002</v>
      </c>
      <c r="G28" s="79">
        <v>2000</v>
      </c>
      <c r="H28" s="79">
        <v>2000</v>
      </c>
      <c r="I28" s="79">
        <v>2000</v>
      </c>
      <c r="J28" s="79">
        <v>2000</v>
      </c>
      <c r="K28" s="79">
        <v>2000</v>
      </c>
      <c r="L28" s="79">
        <v>4200</v>
      </c>
      <c r="M28" s="79"/>
      <c r="N28" s="80"/>
    </row>
    <row r="29" spans="1:14" ht="45" x14ac:dyDescent="0.25">
      <c r="A29" s="72"/>
      <c r="B29" s="74"/>
      <c r="C29" s="78">
        <v>663</v>
      </c>
      <c r="D29" s="74"/>
      <c r="E29" s="75" t="s">
        <v>51</v>
      </c>
      <c r="F29" s="79">
        <f>SUM(F30)</f>
        <v>2060</v>
      </c>
      <c r="G29" s="79">
        <f>SUM(G30)</f>
        <v>660</v>
      </c>
      <c r="H29" s="79">
        <v>0</v>
      </c>
      <c r="I29" s="79">
        <v>0</v>
      </c>
      <c r="J29" s="79">
        <v>0</v>
      </c>
      <c r="K29" s="76">
        <f>K30</f>
        <v>660</v>
      </c>
      <c r="L29" s="79">
        <v>360</v>
      </c>
      <c r="M29" s="79"/>
      <c r="N29" s="80"/>
    </row>
    <row r="30" spans="1:14" x14ac:dyDescent="0.25">
      <c r="A30" s="72"/>
      <c r="B30" s="74"/>
      <c r="C30" s="78"/>
      <c r="D30" s="78">
        <v>6631</v>
      </c>
      <c r="E30" s="74" t="s">
        <v>52</v>
      </c>
      <c r="F30" s="79">
        <v>2060</v>
      </c>
      <c r="G30" s="79">
        <v>660</v>
      </c>
      <c r="H30" s="79">
        <v>0</v>
      </c>
      <c r="I30" s="79">
        <v>0</v>
      </c>
      <c r="J30" s="79">
        <v>0</v>
      </c>
      <c r="K30" s="79">
        <v>660</v>
      </c>
      <c r="L30" s="79">
        <v>360</v>
      </c>
      <c r="M30" s="79"/>
      <c r="N30" s="80"/>
    </row>
    <row r="31" spans="1:14" ht="60" x14ac:dyDescent="0.25">
      <c r="A31" s="72"/>
      <c r="B31" s="73">
        <v>67</v>
      </c>
      <c r="C31" s="78"/>
      <c r="D31" s="74"/>
      <c r="E31" s="75" t="s">
        <v>53</v>
      </c>
      <c r="F31" s="76">
        <f>SUM(F32)</f>
        <v>193717.82</v>
      </c>
      <c r="G31" s="76">
        <f>SUM(G32)</f>
        <v>255279.67</v>
      </c>
      <c r="H31" s="76">
        <f>SUM(H32)</f>
        <v>178223.7</v>
      </c>
      <c r="I31" s="76">
        <f>SUM(I32)</f>
        <v>196580.95</v>
      </c>
      <c r="J31" s="76">
        <f>J32</f>
        <v>196580.95</v>
      </c>
      <c r="K31" s="76">
        <f>K32</f>
        <v>255279.67</v>
      </c>
      <c r="L31" s="76">
        <f>SUM(L32)</f>
        <v>178139.62</v>
      </c>
      <c r="M31" s="76">
        <v>178139.62</v>
      </c>
      <c r="N31" s="77">
        <v>178139.62</v>
      </c>
    </row>
    <row r="32" spans="1:14" ht="60" x14ac:dyDescent="0.25">
      <c r="A32" s="72"/>
      <c r="B32" s="74"/>
      <c r="C32" s="78">
        <v>671</v>
      </c>
      <c r="D32" s="74"/>
      <c r="E32" s="75" t="s">
        <v>54</v>
      </c>
      <c r="F32" s="79">
        <f>SUM(F33:F34)</f>
        <v>193717.82</v>
      </c>
      <c r="G32" s="79">
        <f>SUM(G33:G34)</f>
        <v>255279.67</v>
      </c>
      <c r="H32" s="79">
        <f>H33</f>
        <v>178223.7</v>
      </c>
      <c r="I32" s="79">
        <f>SUM(I33:I34)</f>
        <v>196580.95</v>
      </c>
      <c r="J32" s="79">
        <v>196580.95</v>
      </c>
      <c r="K32" s="76">
        <f>SUM(K33:K34)</f>
        <v>255279.67</v>
      </c>
      <c r="L32" s="79">
        <f>L33</f>
        <v>178139.62</v>
      </c>
      <c r="M32" s="79"/>
      <c r="N32" s="80"/>
    </row>
    <row r="33" spans="1:14" ht="60" x14ac:dyDescent="0.25">
      <c r="A33" s="72"/>
      <c r="B33" s="74"/>
      <c r="C33" s="78"/>
      <c r="D33" s="78">
        <v>6711</v>
      </c>
      <c r="E33" s="75" t="s">
        <v>55</v>
      </c>
      <c r="F33" s="79">
        <v>193717.82</v>
      </c>
      <c r="G33" s="79">
        <v>230279.67</v>
      </c>
      <c r="H33" s="79">
        <v>178223.7</v>
      </c>
      <c r="I33" s="79">
        <v>171580.95</v>
      </c>
      <c r="J33" s="79">
        <v>171580.95</v>
      </c>
      <c r="K33" s="79">
        <v>230279.67</v>
      </c>
      <c r="L33" s="79">
        <v>178139.62</v>
      </c>
      <c r="M33" s="79"/>
      <c r="N33" s="80"/>
    </row>
    <row r="34" spans="1:14" ht="60" x14ac:dyDescent="0.25">
      <c r="A34" s="72"/>
      <c r="B34" s="74"/>
      <c r="C34" s="74"/>
      <c r="D34" s="78">
        <v>6712</v>
      </c>
      <c r="E34" s="75" t="s">
        <v>56</v>
      </c>
      <c r="F34" s="79">
        <v>0</v>
      </c>
      <c r="G34" s="79">
        <v>25000</v>
      </c>
      <c r="H34" s="79">
        <v>0</v>
      </c>
      <c r="I34" s="79">
        <v>25000</v>
      </c>
      <c r="J34" s="79">
        <v>25000</v>
      </c>
      <c r="K34" s="79">
        <v>25000</v>
      </c>
      <c r="L34" s="79">
        <v>0</v>
      </c>
      <c r="M34" s="79"/>
      <c r="N34" s="80"/>
    </row>
    <row r="35" spans="1:14" ht="29.25" x14ac:dyDescent="0.25">
      <c r="A35" s="81">
        <v>9</v>
      </c>
      <c r="B35" s="74"/>
      <c r="C35" s="74"/>
      <c r="D35" s="78"/>
      <c r="E35" s="82" t="s">
        <v>57</v>
      </c>
      <c r="F35" s="76">
        <f>F36</f>
        <v>14932.78</v>
      </c>
      <c r="G35" s="76">
        <f>SUM(G36)</f>
        <v>4697</v>
      </c>
      <c r="H35" s="79">
        <v>0</v>
      </c>
      <c r="I35" s="76">
        <f>SUM(I36)</f>
        <v>4697</v>
      </c>
      <c r="J35" s="76">
        <v>0</v>
      </c>
      <c r="K35" s="76">
        <v>4697</v>
      </c>
      <c r="L35" s="76">
        <v>1040.49</v>
      </c>
      <c r="M35" s="76">
        <v>1040.49</v>
      </c>
      <c r="N35" s="77">
        <v>1040.49</v>
      </c>
    </row>
    <row r="36" spans="1:14" x14ac:dyDescent="0.25">
      <c r="A36" s="81"/>
      <c r="B36" s="74">
        <v>92</v>
      </c>
      <c r="C36" s="74"/>
      <c r="D36" s="78"/>
      <c r="E36" s="82"/>
      <c r="F36" s="79">
        <f>F37</f>
        <v>14932.78</v>
      </c>
      <c r="G36" s="79">
        <f>SUM(G37)</f>
        <v>4697</v>
      </c>
      <c r="H36" s="79">
        <v>0</v>
      </c>
      <c r="I36" s="79">
        <f>SUM(I37)</f>
        <v>4697</v>
      </c>
      <c r="J36" s="79">
        <v>0</v>
      </c>
      <c r="K36" s="79">
        <v>4697</v>
      </c>
      <c r="L36" s="79">
        <v>1040.49</v>
      </c>
      <c r="M36" s="79"/>
      <c r="N36" s="80"/>
    </row>
    <row r="37" spans="1:14" x14ac:dyDescent="0.25">
      <c r="A37" s="81"/>
      <c r="B37" s="74"/>
      <c r="C37" s="74">
        <v>922</v>
      </c>
      <c r="D37" s="78"/>
      <c r="E37" s="82"/>
      <c r="F37" s="79">
        <f>F38</f>
        <v>14932.78</v>
      </c>
      <c r="G37" s="79">
        <f>SUM(G38)</f>
        <v>4697</v>
      </c>
      <c r="H37" s="79">
        <v>0</v>
      </c>
      <c r="I37" s="79">
        <f>SUM(I38)</f>
        <v>4697</v>
      </c>
      <c r="J37" s="79">
        <v>0</v>
      </c>
      <c r="K37" s="79">
        <v>4697</v>
      </c>
      <c r="L37" s="79">
        <v>1040.49</v>
      </c>
      <c r="M37" s="79"/>
      <c r="N37" s="80"/>
    </row>
    <row r="38" spans="1:14" ht="15.75" thickBot="1" x14ac:dyDescent="0.3">
      <c r="A38" s="83"/>
      <c r="B38" s="84"/>
      <c r="C38" s="84"/>
      <c r="D38" s="85">
        <v>9221</v>
      </c>
      <c r="E38" s="86"/>
      <c r="F38" s="87">
        <v>14932.78</v>
      </c>
      <c r="G38" s="87">
        <v>4697</v>
      </c>
      <c r="H38" s="87">
        <v>0</v>
      </c>
      <c r="I38" s="87">
        <v>4697</v>
      </c>
      <c r="J38" s="87">
        <v>0</v>
      </c>
      <c r="K38" s="87">
        <v>4697</v>
      </c>
      <c r="L38" s="87">
        <v>1040.49</v>
      </c>
      <c r="M38" s="87"/>
      <c r="N38" s="88"/>
    </row>
    <row r="39" spans="1:14" ht="15.75" x14ac:dyDescent="0.25">
      <c r="A39" s="339" t="s">
        <v>58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</row>
    <row r="40" spans="1:14" ht="18.75" thickBot="1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3"/>
    </row>
    <row r="41" spans="1:14" ht="25.5" x14ac:dyDescent="0.25">
      <c r="A41" s="44" t="s">
        <v>26</v>
      </c>
      <c r="B41" s="45" t="s">
        <v>27</v>
      </c>
      <c r="C41" s="45" t="s">
        <v>28</v>
      </c>
      <c r="D41" s="45" t="s">
        <v>59</v>
      </c>
      <c r="E41" s="45" t="s">
        <v>60</v>
      </c>
      <c r="F41" s="45" t="s">
        <v>257</v>
      </c>
      <c r="G41" s="46" t="s">
        <v>258</v>
      </c>
      <c r="H41" s="46" t="s">
        <v>259</v>
      </c>
      <c r="I41" s="46" t="s">
        <v>3</v>
      </c>
      <c r="J41" s="46" t="s">
        <v>247</v>
      </c>
      <c r="K41" s="46" t="s">
        <v>249</v>
      </c>
      <c r="L41" s="46" t="s">
        <v>247</v>
      </c>
      <c r="M41" s="46" t="s">
        <v>32</v>
      </c>
      <c r="N41" s="47" t="s">
        <v>261</v>
      </c>
    </row>
    <row r="42" spans="1:14" x14ac:dyDescent="0.25">
      <c r="A42" s="89">
        <v>3</v>
      </c>
      <c r="B42" s="49"/>
      <c r="C42" s="49"/>
      <c r="D42" s="49"/>
      <c r="E42" s="90" t="s">
        <v>8</v>
      </c>
      <c r="F42" s="218">
        <f>SUM(F43+F53+F81+F85+F89)</f>
        <v>1343859.96</v>
      </c>
      <c r="G42" s="51">
        <f>SUM(G43+G53+G81+G85+G89)</f>
        <v>1485578.9999999998</v>
      </c>
      <c r="H42" s="51">
        <f>SUM(H43+H53+H81+H85+H89)</f>
        <v>1484123.7</v>
      </c>
      <c r="I42" s="51">
        <f>SUM(I43+I53+I82+I85+I89)</f>
        <v>1310574.47</v>
      </c>
      <c r="J42" s="51">
        <v>1310574.47</v>
      </c>
      <c r="K42" s="51">
        <f>SUM(K43+K53+K81+K85+K89)</f>
        <v>1485578.9999999998</v>
      </c>
      <c r="L42" s="51">
        <f>SUM(L43+L53+L81+L85+L89)</f>
        <v>1489122.6099999999</v>
      </c>
      <c r="M42" s="52">
        <v>0</v>
      </c>
      <c r="N42" s="53">
        <f>M42</f>
        <v>0</v>
      </c>
    </row>
    <row r="43" spans="1:14" ht="15.75" customHeight="1" x14ac:dyDescent="0.25">
      <c r="A43" s="54"/>
      <c r="B43" s="55">
        <v>31</v>
      </c>
      <c r="C43" s="55"/>
      <c r="D43" s="55"/>
      <c r="E43" s="59" t="s">
        <v>61</v>
      </c>
      <c r="F43" s="56">
        <f>SUM(F44+F48+F50)</f>
        <v>1038137.5299999999</v>
      </c>
      <c r="G43" s="57">
        <f>SUM(G44+G48+G50)</f>
        <v>1122800</v>
      </c>
      <c r="H43" s="57">
        <f>SUM(H44+H48+H50)</f>
        <v>1167000</v>
      </c>
      <c r="I43" s="57">
        <f>SUM(I44+I48+I50)</f>
        <v>1035000</v>
      </c>
      <c r="J43" s="57">
        <v>1035000</v>
      </c>
      <c r="K43" s="57">
        <f>SUM(K44+K48+K50)</f>
        <v>1122800</v>
      </c>
      <c r="L43" s="57">
        <f>SUM(L44+L48+L50)</f>
        <v>1167000</v>
      </c>
      <c r="M43" s="57"/>
      <c r="N43" s="58"/>
    </row>
    <row r="44" spans="1:14" ht="15.75" customHeight="1" x14ac:dyDescent="0.25">
      <c r="A44" s="54"/>
      <c r="B44" s="55"/>
      <c r="C44" s="55">
        <v>311</v>
      </c>
      <c r="D44" s="55"/>
      <c r="E44" s="59" t="s">
        <v>62</v>
      </c>
      <c r="F44" s="91">
        <f>SUM(F45:F47)</f>
        <v>859642.74</v>
      </c>
      <c r="G44" s="70">
        <f>SUM(G45:G47)</f>
        <v>891000</v>
      </c>
      <c r="H44" s="70">
        <f>SUM(H45:H47)</f>
        <v>926000</v>
      </c>
      <c r="I44" s="70">
        <f>SUM(I45:I47)</f>
        <v>824000</v>
      </c>
      <c r="J44" s="70">
        <v>824000</v>
      </c>
      <c r="K44" s="70">
        <f>SUM(K45:K47)</f>
        <v>891000</v>
      </c>
      <c r="L44" s="70">
        <f>SUM(L45:L47)</f>
        <v>926000</v>
      </c>
      <c r="M44" s="57"/>
      <c r="N44" s="58"/>
    </row>
    <row r="45" spans="1:14" ht="15.75" customHeight="1" x14ac:dyDescent="0.25">
      <c r="A45" s="54"/>
      <c r="B45" s="59"/>
      <c r="C45" s="59"/>
      <c r="D45" s="59">
        <v>3111</v>
      </c>
      <c r="E45" s="59" t="s">
        <v>63</v>
      </c>
      <c r="F45" s="56">
        <v>849201.92</v>
      </c>
      <c r="G45" s="57">
        <v>873000</v>
      </c>
      <c r="H45" s="57">
        <v>908000</v>
      </c>
      <c r="I45" s="57">
        <v>807000</v>
      </c>
      <c r="J45" s="57">
        <v>807000</v>
      </c>
      <c r="K45" s="57">
        <v>873000</v>
      </c>
      <c r="L45" s="57">
        <v>908000</v>
      </c>
      <c r="M45" s="57"/>
      <c r="N45" s="58"/>
    </row>
    <row r="46" spans="1:14" x14ac:dyDescent="0.25">
      <c r="A46" s="60"/>
      <c r="B46" s="62"/>
      <c r="C46" s="62"/>
      <c r="D46" s="62">
        <v>3113</v>
      </c>
      <c r="E46" s="62" t="s">
        <v>64</v>
      </c>
      <c r="F46" s="56">
        <v>9186.69</v>
      </c>
      <c r="G46" s="57">
        <v>15000</v>
      </c>
      <c r="H46" s="57">
        <v>15000</v>
      </c>
      <c r="I46" s="57">
        <v>15000</v>
      </c>
      <c r="J46" s="57">
        <v>15000</v>
      </c>
      <c r="K46" s="57">
        <v>15000</v>
      </c>
      <c r="L46" s="57">
        <v>15000</v>
      </c>
      <c r="M46" s="57"/>
      <c r="N46" s="58"/>
    </row>
    <row r="47" spans="1:14" ht="30" x14ac:dyDescent="0.25">
      <c r="A47" s="60"/>
      <c r="B47" s="61"/>
      <c r="C47" s="61"/>
      <c r="D47" s="62">
        <v>3114</v>
      </c>
      <c r="E47" s="63" t="s">
        <v>65</v>
      </c>
      <c r="F47" s="56">
        <v>1254.1300000000001</v>
      </c>
      <c r="G47" s="57">
        <v>3000</v>
      </c>
      <c r="H47" s="57">
        <v>3000</v>
      </c>
      <c r="I47" s="57">
        <v>2000</v>
      </c>
      <c r="J47" s="57">
        <v>2000</v>
      </c>
      <c r="K47" s="57">
        <v>3000</v>
      </c>
      <c r="L47" s="57">
        <v>3000</v>
      </c>
      <c r="M47" s="57"/>
      <c r="N47" s="58"/>
    </row>
    <row r="48" spans="1:14" ht="30" x14ac:dyDescent="0.25">
      <c r="A48" s="64"/>
      <c r="B48" s="65"/>
      <c r="C48" s="65">
        <v>312</v>
      </c>
      <c r="D48" s="65"/>
      <c r="E48" s="67" t="s">
        <v>65</v>
      </c>
      <c r="F48" s="91">
        <f>SUM(F49)</f>
        <v>40087.83</v>
      </c>
      <c r="G48" s="70">
        <f>SUM(G49)</f>
        <v>65800</v>
      </c>
      <c r="H48" s="70">
        <f>SUM(H49)</f>
        <v>72000</v>
      </c>
      <c r="I48" s="70">
        <f>SUM(I49)</f>
        <v>54000</v>
      </c>
      <c r="J48" s="70">
        <v>54000</v>
      </c>
      <c r="K48" s="70">
        <f>K49</f>
        <v>65800</v>
      </c>
      <c r="L48" s="70">
        <f>SUM(L49)</f>
        <v>72000</v>
      </c>
      <c r="M48" s="57"/>
      <c r="N48" s="58"/>
    </row>
    <row r="49" spans="1:14" ht="30" x14ac:dyDescent="0.25">
      <c r="A49" s="68"/>
      <c r="B49" s="59"/>
      <c r="C49" s="59"/>
      <c r="D49" s="59">
        <v>3121</v>
      </c>
      <c r="E49" s="67" t="s">
        <v>66</v>
      </c>
      <c r="F49" s="57">
        <v>40087.83</v>
      </c>
      <c r="G49" s="57">
        <v>65800</v>
      </c>
      <c r="H49" s="57">
        <v>72000</v>
      </c>
      <c r="I49" s="57">
        <v>54000</v>
      </c>
      <c r="J49" s="57">
        <v>54000</v>
      </c>
      <c r="K49" s="57">
        <v>65800</v>
      </c>
      <c r="L49" s="57">
        <v>72000</v>
      </c>
      <c r="M49" s="57"/>
      <c r="N49" s="69"/>
    </row>
    <row r="50" spans="1:14" x14ac:dyDescent="0.25">
      <c r="A50" s="72"/>
      <c r="B50" s="74"/>
      <c r="C50" s="73">
        <v>313</v>
      </c>
      <c r="D50" s="74"/>
      <c r="E50" s="74" t="s">
        <v>67</v>
      </c>
      <c r="F50" s="76">
        <f>SUM(F51:F52)</f>
        <v>138406.96</v>
      </c>
      <c r="G50" s="76">
        <f>SUM(G51)</f>
        <v>166000</v>
      </c>
      <c r="H50" s="76">
        <f>SUM(H51:H52)</f>
        <v>169000</v>
      </c>
      <c r="I50" s="76">
        <f>SUM(I51:I52)</f>
        <v>157000</v>
      </c>
      <c r="J50" s="76">
        <v>157000</v>
      </c>
      <c r="K50" s="76">
        <f>SUM(K51:K52)</f>
        <v>166000</v>
      </c>
      <c r="L50" s="76">
        <f>SUM(L51:L52)</f>
        <v>169000</v>
      </c>
      <c r="M50" s="79"/>
      <c r="N50" s="80"/>
    </row>
    <row r="51" spans="1:14" ht="45" x14ac:dyDescent="0.25">
      <c r="A51" s="72"/>
      <c r="B51" s="74"/>
      <c r="C51" s="74"/>
      <c r="D51" s="93">
        <v>3132</v>
      </c>
      <c r="E51" s="75" t="s">
        <v>68</v>
      </c>
      <c r="F51" s="79">
        <v>138406.96</v>
      </c>
      <c r="G51" s="79">
        <v>166000</v>
      </c>
      <c r="H51" s="79">
        <v>169000</v>
      </c>
      <c r="I51" s="79">
        <v>157000</v>
      </c>
      <c r="J51" s="79">
        <v>157000</v>
      </c>
      <c r="K51" s="79">
        <v>166000</v>
      </c>
      <c r="L51" s="79">
        <v>169000</v>
      </c>
      <c r="M51" s="79"/>
      <c r="N51" s="80"/>
    </row>
    <row r="52" spans="1:14" ht="60" x14ac:dyDescent="0.25">
      <c r="A52" s="72"/>
      <c r="B52" s="74"/>
      <c r="C52" s="74"/>
      <c r="D52" s="93">
        <v>3133</v>
      </c>
      <c r="E52" s="75" t="s">
        <v>69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/>
      <c r="N52" s="80"/>
    </row>
    <row r="53" spans="1:14" x14ac:dyDescent="0.25">
      <c r="A53" s="72"/>
      <c r="B53" s="73">
        <v>32</v>
      </c>
      <c r="C53" s="74"/>
      <c r="D53" s="74"/>
      <c r="E53" s="74" t="s">
        <v>70</v>
      </c>
      <c r="F53" s="79">
        <f>SUM(F54+F58+F65+F74)</f>
        <v>182223.84999999998</v>
      </c>
      <c r="G53" s="79">
        <f>SUM(G54+G58+G65+G74)</f>
        <v>240137.91999999998</v>
      </c>
      <c r="H53" s="79">
        <f>SUM(H54+H58+H65+H74)</f>
        <v>248495</v>
      </c>
      <c r="I53" s="79">
        <f>SUM(I54+I58+I65+I74)</f>
        <v>209685.77000000002</v>
      </c>
      <c r="J53" s="79">
        <v>209685.77</v>
      </c>
      <c r="K53" s="79">
        <f>SUM(K54+K58+K65+K74)</f>
        <v>240137.91999999998</v>
      </c>
      <c r="L53" s="79">
        <f>SUM(L54+L58+L65+L74)</f>
        <v>253040.49</v>
      </c>
      <c r="M53" s="79"/>
      <c r="N53" s="80"/>
    </row>
    <row r="54" spans="1:14" ht="30" x14ac:dyDescent="0.25">
      <c r="A54" s="72"/>
      <c r="B54" s="74"/>
      <c r="C54" s="92">
        <v>321</v>
      </c>
      <c r="D54" s="74"/>
      <c r="E54" s="75" t="s">
        <v>71</v>
      </c>
      <c r="F54" s="76">
        <f>SUM(F55:F57)</f>
        <v>51380.770000000004</v>
      </c>
      <c r="G54" s="76">
        <f>SUM(G55:G57)</f>
        <v>82460</v>
      </c>
      <c r="H54" s="76">
        <f>SUM(H55:H57)</f>
        <v>97700</v>
      </c>
      <c r="I54" s="76">
        <f>SUM(I55:I57)</f>
        <v>77690</v>
      </c>
      <c r="J54" s="76">
        <v>77690</v>
      </c>
      <c r="K54" s="76">
        <f>SUM(K55:K57)</f>
        <v>82460</v>
      </c>
      <c r="L54" s="76">
        <f>SUM(L55:L57)</f>
        <v>99060</v>
      </c>
      <c r="M54" s="79"/>
      <c r="N54" s="80"/>
    </row>
    <row r="55" spans="1:14" x14ac:dyDescent="0.25">
      <c r="A55" s="72"/>
      <c r="B55" s="74"/>
      <c r="C55" s="74"/>
      <c r="D55" s="74">
        <v>3211</v>
      </c>
      <c r="E55" s="75" t="s">
        <v>72</v>
      </c>
      <c r="F55" s="94">
        <v>4315.41</v>
      </c>
      <c r="G55" s="79">
        <v>4260</v>
      </c>
      <c r="H55" s="79">
        <v>4000</v>
      </c>
      <c r="I55" s="79">
        <v>4890</v>
      </c>
      <c r="J55" s="79">
        <v>4890</v>
      </c>
      <c r="K55" s="79">
        <v>4260</v>
      </c>
      <c r="L55" s="79">
        <v>5360</v>
      </c>
      <c r="M55" s="79"/>
      <c r="N55" s="80"/>
    </row>
    <row r="56" spans="1:14" ht="60" x14ac:dyDescent="0.25">
      <c r="A56" s="72"/>
      <c r="B56" s="74"/>
      <c r="C56" s="74"/>
      <c r="D56" s="74">
        <v>3212</v>
      </c>
      <c r="E56" s="75" t="s">
        <v>73</v>
      </c>
      <c r="F56" s="94">
        <v>46540.160000000003</v>
      </c>
      <c r="G56" s="79">
        <v>77000</v>
      </c>
      <c r="H56" s="79">
        <v>92500</v>
      </c>
      <c r="I56" s="79">
        <v>72000</v>
      </c>
      <c r="J56" s="79">
        <v>72000</v>
      </c>
      <c r="K56" s="79">
        <v>77000</v>
      </c>
      <c r="L56" s="79">
        <v>92500</v>
      </c>
      <c r="M56" s="79"/>
      <c r="N56" s="80"/>
    </row>
    <row r="57" spans="1:14" ht="45" x14ac:dyDescent="0.25">
      <c r="A57" s="72"/>
      <c r="B57" s="74"/>
      <c r="C57" s="74"/>
      <c r="D57" s="74">
        <v>3213</v>
      </c>
      <c r="E57" s="75" t="s">
        <v>74</v>
      </c>
      <c r="F57" s="94">
        <v>525.20000000000005</v>
      </c>
      <c r="G57" s="79">
        <v>1200</v>
      </c>
      <c r="H57" s="79">
        <v>1200</v>
      </c>
      <c r="I57" s="79">
        <v>800</v>
      </c>
      <c r="J57" s="79">
        <v>800</v>
      </c>
      <c r="K57" s="79">
        <v>1200</v>
      </c>
      <c r="L57" s="79">
        <v>1200</v>
      </c>
      <c r="M57" s="79"/>
      <c r="N57" s="80"/>
    </row>
    <row r="58" spans="1:14" ht="30" x14ac:dyDescent="0.25">
      <c r="A58" s="72"/>
      <c r="B58" s="74"/>
      <c r="C58" s="92">
        <v>322</v>
      </c>
      <c r="D58" s="74"/>
      <c r="E58" s="75" t="s">
        <v>75</v>
      </c>
      <c r="F58" s="95">
        <f>SUM(F59:F64)</f>
        <v>96253.420000000013</v>
      </c>
      <c r="G58" s="76">
        <f>SUM(G59:G64)</f>
        <v>110643.26999999999</v>
      </c>
      <c r="H58" s="76">
        <f>SUM(H59:H64)</f>
        <v>109000</v>
      </c>
      <c r="I58" s="76">
        <f>SUM(I59:I64)</f>
        <v>90942.07</v>
      </c>
      <c r="J58" s="76">
        <v>90942.07</v>
      </c>
      <c r="K58" s="76">
        <f>SUM(K59:K64)</f>
        <v>110643.26999999999</v>
      </c>
      <c r="L58" s="76">
        <v>108200</v>
      </c>
      <c r="M58" s="79"/>
      <c r="N58" s="80"/>
    </row>
    <row r="59" spans="1:14" ht="45" x14ac:dyDescent="0.25">
      <c r="A59" s="72"/>
      <c r="B59" s="74"/>
      <c r="C59" s="74"/>
      <c r="D59" s="74">
        <v>3221</v>
      </c>
      <c r="E59" s="75" t="s">
        <v>76</v>
      </c>
      <c r="F59" s="94">
        <v>22911.47</v>
      </c>
      <c r="G59" s="79">
        <v>37479.269999999997</v>
      </c>
      <c r="H59" s="79">
        <v>30800</v>
      </c>
      <c r="I59" s="79">
        <v>20828.07</v>
      </c>
      <c r="J59" s="79">
        <v>20828.07</v>
      </c>
      <c r="K59" s="79">
        <v>37479.269999999997</v>
      </c>
      <c r="L59" s="79">
        <v>30500</v>
      </c>
      <c r="M59" s="79"/>
      <c r="N59" s="80"/>
    </row>
    <row r="60" spans="1:14" x14ac:dyDescent="0.25">
      <c r="A60" s="72"/>
      <c r="B60" s="74"/>
      <c r="C60" s="74"/>
      <c r="D60" s="74">
        <v>3222</v>
      </c>
      <c r="E60" s="75" t="s">
        <v>77</v>
      </c>
      <c r="F60" s="94">
        <v>49526.98</v>
      </c>
      <c r="G60" s="79">
        <v>45664</v>
      </c>
      <c r="H60" s="79">
        <v>50200</v>
      </c>
      <c r="I60" s="79">
        <v>40664</v>
      </c>
      <c r="J60" s="79">
        <v>40664</v>
      </c>
      <c r="K60" s="79">
        <v>45664</v>
      </c>
      <c r="L60" s="79">
        <v>50200</v>
      </c>
      <c r="M60" s="79"/>
      <c r="N60" s="80"/>
    </row>
    <row r="61" spans="1:14" x14ac:dyDescent="0.25">
      <c r="A61" s="72"/>
      <c r="B61" s="74"/>
      <c r="C61" s="74"/>
      <c r="D61" s="74">
        <v>3223</v>
      </c>
      <c r="E61" s="75" t="s">
        <v>78</v>
      </c>
      <c r="F61" s="94">
        <v>19817.61</v>
      </c>
      <c r="G61" s="79">
        <v>25000</v>
      </c>
      <c r="H61" s="79">
        <v>25000</v>
      </c>
      <c r="I61" s="79">
        <v>25000</v>
      </c>
      <c r="J61" s="79">
        <v>25000</v>
      </c>
      <c r="K61" s="79">
        <v>25000</v>
      </c>
      <c r="L61" s="79">
        <v>24000</v>
      </c>
      <c r="M61" s="79"/>
      <c r="N61" s="80"/>
    </row>
    <row r="62" spans="1:14" ht="45" x14ac:dyDescent="0.25">
      <c r="A62" s="72"/>
      <c r="B62" s="74"/>
      <c r="C62" s="74"/>
      <c r="D62" s="74">
        <v>3224</v>
      </c>
      <c r="E62" s="75" t="s">
        <v>79</v>
      </c>
      <c r="F62" s="94">
        <v>2276.0500000000002</v>
      </c>
      <c r="G62" s="79">
        <v>1000</v>
      </c>
      <c r="H62" s="79">
        <v>1000</v>
      </c>
      <c r="I62" s="79">
        <v>2500</v>
      </c>
      <c r="J62" s="79">
        <v>2500</v>
      </c>
      <c r="K62" s="79">
        <v>1000</v>
      </c>
      <c r="L62" s="79">
        <v>1000</v>
      </c>
      <c r="M62" s="79"/>
      <c r="N62" s="80"/>
    </row>
    <row r="63" spans="1:14" ht="30" x14ac:dyDescent="0.25">
      <c r="A63" s="72"/>
      <c r="B63" s="74"/>
      <c r="C63" s="74"/>
      <c r="D63" s="74">
        <v>3225</v>
      </c>
      <c r="E63" s="75" t="s">
        <v>80</v>
      </c>
      <c r="F63" s="94">
        <v>1434.89</v>
      </c>
      <c r="G63" s="79">
        <v>1000</v>
      </c>
      <c r="H63" s="79">
        <v>1500</v>
      </c>
      <c r="I63" s="79">
        <v>1500</v>
      </c>
      <c r="J63" s="79">
        <v>1500</v>
      </c>
      <c r="K63" s="79">
        <v>1000</v>
      </c>
      <c r="L63" s="79">
        <v>2000</v>
      </c>
      <c r="M63" s="79"/>
      <c r="N63" s="80"/>
    </row>
    <row r="64" spans="1:14" ht="45" x14ac:dyDescent="0.25">
      <c r="A64" s="72"/>
      <c r="B64" s="74"/>
      <c r="C64" s="74"/>
      <c r="D64" s="74">
        <v>3227</v>
      </c>
      <c r="E64" s="75" t="s">
        <v>81</v>
      </c>
      <c r="F64" s="94">
        <v>286.42</v>
      </c>
      <c r="G64" s="79">
        <v>500</v>
      </c>
      <c r="H64" s="79">
        <v>500</v>
      </c>
      <c r="I64" s="79">
        <v>450</v>
      </c>
      <c r="J64" s="79">
        <v>450</v>
      </c>
      <c r="K64" s="79">
        <v>500</v>
      </c>
      <c r="L64" s="79">
        <v>500</v>
      </c>
      <c r="M64" s="79"/>
      <c r="N64" s="80"/>
    </row>
    <row r="65" spans="1:14" x14ac:dyDescent="0.25">
      <c r="A65" s="72"/>
      <c r="B65" s="74"/>
      <c r="C65" s="92">
        <v>323</v>
      </c>
      <c r="D65" s="75"/>
      <c r="E65" s="75" t="s">
        <v>82</v>
      </c>
      <c r="F65" s="95">
        <f>SUM(F66:F73)</f>
        <v>26040.550000000003</v>
      </c>
      <c r="G65" s="76">
        <f>SUM(G66:G73)</f>
        <v>32966.100000000006</v>
      </c>
      <c r="H65" s="76">
        <f>SUM(H66:H73)</f>
        <v>32585</v>
      </c>
      <c r="I65" s="76">
        <f>SUM(I66:I73)</f>
        <v>31553.7</v>
      </c>
      <c r="J65" s="76">
        <v>31553.7</v>
      </c>
      <c r="K65" s="76">
        <f>SUM(K66:K73)</f>
        <v>32966.100000000006</v>
      </c>
      <c r="L65" s="76">
        <f>SUM(L66:L73)</f>
        <v>33585</v>
      </c>
      <c r="M65" s="79"/>
      <c r="N65" s="80"/>
    </row>
    <row r="66" spans="1:14" ht="45" x14ac:dyDescent="0.25">
      <c r="A66" s="72"/>
      <c r="B66" s="74"/>
      <c r="C66" s="74"/>
      <c r="D66" s="75">
        <v>3231</v>
      </c>
      <c r="E66" s="75" t="s">
        <v>83</v>
      </c>
      <c r="F66" s="94">
        <v>2138.5500000000002</v>
      </c>
      <c r="G66" s="79">
        <v>2835</v>
      </c>
      <c r="H66" s="79">
        <v>2835</v>
      </c>
      <c r="I66" s="79">
        <v>2700</v>
      </c>
      <c r="J66" s="79">
        <v>2700</v>
      </c>
      <c r="K66" s="79">
        <v>2835</v>
      </c>
      <c r="L66" s="79">
        <v>3085</v>
      </c>
      <c r="M66" s="79"/>
      <c r="N66" s="80"/>
    </row>
    <row r="67" spans="1:14" ht="30" x14ac:dyDescent="0.25">
      <c r="A67" s="72"/>
      <c r="B67" s="74"/>
      <c r="C67" s="74"/>
      <c r="D67" s="75">
        <v>3232</v>
      </c>
      <c r="E67" s="75" t="s">
        <v>84</v>
      </c>
      <c r="F67" s="94">
        <v>2222.31</v>
      </c>
      <c r="G67" s="79">
        <v>5414.65</v>
      </c>
      <c r="H67" s="79">
        <v>5400</v>
      </c>
      <c r="I67" s="79">
        <v>4500</v>
      </c>
      <c r="J67" s="79">
        <v>4500</v>
      </c>
      <c r="K67" s="79">
        <v>5414.65</v>
      </c>
      <c r="L67" s="79">
        <v>5400</v>
      </c>
      <c r="M67" s="79"/>
      <c r="N67" s="80"/>
    </row>
    <row r="68" spans="1:14" ht="30" x14ac:dyDescent="0.25">
      <c r="A68" s="72"/>
      <c r="B68" s="74"/>
      <c r="C68" s="74"/>
      <c r="D68" s="75">
        <v>3233</v>
      </c>
      <c r="E68" s="75" t="s">
        <v>85</v>
      </c>
      <c r="F68" s="94">
        <v>0</v>
      </c>
      <c r="G68" s="79">
        <v>0</v>
      </c>
      <c r="H68" s="79">
        <v>0</v>
      </c>
      <c r="I68" s="79">
        <v>0</v>
      </c>
      <c r="J68" s="79">
        <v>0</v>
      </c>
      <c r="K68" s="79">
        <v>0</v>
      </c>
      <c r="L68" s="79">
        <v>0</v>
      </c>
      <c r="M68" s="79"/>
      <c r="N68" s="80"/>
    </row>
    <row r="69" spans="1:14" x14ac:dyDescent="0.25">
      <c r="A69" s="72"/>
      <c r="B69" s="74"/>
      <c r="C69" s="74"/>
      <c r="D69" s="75">
        <v>3234</v>
      </c>
      <c r="E69" s="75" t="s">
        <v>86</v>
      </c>
      <c r="F69" s="94">
        <v>8058.74</v>
      </c>
      <c r="G69" s="79">
        <v>9500</v>
      </c>
      <c r="H69" s="79">
        <v>9500</v>
      </c>
      <c r="I69" s="79">
        <v>8600</v>
      </c>
      <c r="J69" s="79">
        <v>8600</v>
      </c>
      <c r="K69" s="79">
        <v>9500</v>
      </c>
      <c r="L69" s="79">
        <v>10500</v>
      </c>
      <c r="M69" s="79"/>
      <c r="N69" s="80"/>
    </row>
    <row r="70" spans="1:14" x14ac:dyDescent="0.25">
      <c r="A70" s="72"/>
      <c r="B70" s="74"/>
      <c r="C70" s="74"/>
      <c r="D70" s="75">
        <v>3236</v>
      </c>
      <c r="E70" s="75" t="s">
        <v>87</v>
      </c>
      <c r="F70" s="94">
        <v>3011.99</v>
      </c>
      <c r="G70" s="79">
        <v>4616.45</v>
      </c>
      <c r="H70" s="79">
        <v>4250</v>
      </c>
      <c r="I70" s="79">
        <v>4253.7</v>
      </c>
      <c r="J70" s="79">
        <v>4253.7</v>
      </c>
      <c r="K70" s="79">
        <v>4616.45</v>
      </c>
      <c r="L70" s="79">
        <v>4000</v>
      </c>
      <c r="M70" s="79"/>
      <c r="N70" s="80"/>
    </row>
    <row r="71" spans="1:14" ht="30" x14ac:dyDescent="0.25">
      <c r="A71" s="72"/>
      <c r="B71" s="74"/>
      <c r="C71" s="74"/>
      <c r="D71" s="75">
        <v>3237</v>
      </c>
      <c r="E71" s="75" t="s">
        <v>88</v>
      </c>
      <c r="F71" s="94">
        <v>1656.54</v>
      </c>
      <c r="G71" s="79">
        <v>3600</v>
      </c>
      <c r="H71" s="79">
        <v>3600</v>
      </c>
      <c r="I71" s="79">
        <v>2000</v>
      </c>
      <c r="J71" s="79">
        <v>2000</v>
      </c>
      <c r="K71" s="79">
        <v>3600</v>
      </c>
      <c r="L71" s="79">
        <v>3600</v>
      </c>
      <c r="M71" s="79"/>
      <c r="N71" s="80"/>
    </row>
    <row r="72" spans="1:14" x14ac:dyDescent="0.25">
      <c r="A72" s="72"/>
      <c r="B72" s="74"/>
      <c r="C72" s="74"/>
      <c r="D72" s="75">
        <v>3238</v>
      </c>
      <c r="E72" s="75" t="s">
        <v>89</v>
      </c>
      <c r="F72" s="94">
        <v>8952.42</v>
      </c>
      <c r="G72" s="79">
        <v>7000</v>
      </c>
      <c r="H72" s="79">
        <v>7000</v>
      </c>
      <c r="I72" s="79">
        <v>9000</v>
      </c>
      <c r="J72" s="79">
        <v>9000</v>
      </c>
      <c r="K72" s="79">
        <v>7000</v>
      </c>
      <c r="L72" s="79">
        <v>7000</v>
      </c>
      <c r="M72" s="79"/>
      <c r="N72" s="80"/>
    </row>
    <row r="73" spans="1:14" x14ac:dyDescent="0.25">
      <c r="A73" s="96"/>
      <c r="B73" s="97"/>
      <c r="C73" s="97"/>
      <c r="D73" s="98">
        <v>3239</v>
      </c>
      <c r="E73" s="98" t="s">
        <v>90</v>
      </c>
      <c r="F73" s="94">
        <v>0</v>
      </c>
      <c r="G73" s="79">
        <v>0</v>
      </c>
      <c r="H73" s="79">
        <v>0</v>
      </c>
      <c r="I73" s="79">
        <v>500</v>
      </c>
      <c r="J73" s="79">
        <v>500</v>
      </c>
      <c r="K73" s="79">
        <v>0</v>
      </c>
      <c r="L73" s="79">
        <v>0</v>
      </c>
      <c r="M73" s="79"/>
      <c r="N73" s="80"/>
    </row>
    <row r="74" spans="1:14" ht="30" x14ac:dyDescent="0.25">
      <c r="A74" s="96"/>
      <c r="B74" s="97"/>
      <c r="C74" s="99">
        <v>329</v>
      </c>
      <c r="D74" s="98"/>
      <c r="E74" s="98" t="s">
        <v>91</v>
      </c>
      <c r="F74" s="95">
        <f>SUM(F75:F80)</f>
        <v>8549.11</v>
      </c>
      <c r="G74" s="76">
        <f>SUM(G75:G80)</f>
        <v>14068.55</v>
      </c>
      <c r="H74" s="76">
        <f>SUM(H75:H80)</f>
        <v>9210</v>
      </c>
      <c r="I74" s="76">
        <f>SUM(I75:I80)</f>
        <v>9500</v>
      </c>
      <c r="J74" s="76">
        <v>9500</v>
      </c>
      <c r="K74" s="76">
        <f>SUM(K75:K80)</f>
        <v>14068.55</v>
      </c>
      <c r="L74" s="76">
        <f>SUM(L75:L80)</f>
        <v>12195.49</v>
      </c>
      <c r="M74" s="79"/>
      <c r="N74" s="80"/>
    </row>
    <row r="75" spans="1:14" x14ac:dyDescent="0.25">
      <c r="A75" s="96"/>
      <c r="B75" s="97"/>
      <c r="C75" s="97"/>
      <c r="D75" s="98">
        <v>3292</v>
      </c>
      <c r="E75" s="98" t="s">
        <v>92</v>
      </c>
      <c r="F75" s="94">
        <v>321.04000000000002</v>
      </c>
      <c r="G75" s="79">
        <v>803</v>
      </c>
      <c r="H75" s="79">
        <v>810</v>
      </c>
      <c r="I75" s="79">
        <v>500</v>
      </c>
      <c r="J75" s="79">
        <v>500</v>
      </c>
      <c r="K75" s="79">
        <v>803</v>
      </c>
      <c r="L75" s="79">
        <v>810</v>
      </c>
      <c r="M75" s="79"/>
      <c r="N75" s="80"/>
    </row>
    <row r="76" spans="1:14" x14ac:dyDescent="0.25">
      <c r="A76" s="96"/>
      <c r="B76" s="97"/>
      <c r="C76" s="97"/>
      <c r="D76" s="98">
        <v>3293</v>
      </c>
      <c r="E76" s="98" t="s">
        <v>93</v>
      </c>
      <c r="F76" s="94">
        <v>263.20999999999998</v>
      </c>
      <c r="G76" s="79">
        <v>685.35</v>
      </c>
      <c r="H76" s="79">
        <v>0</v>
      </c>
      <c r="I76" s="79">
        <v>200</v>
      </c>
      <c r="J76" s="79">
        <v>200</v>
      </c>
      <c r="K76" s="79">
        <v>685.35</v>
      </c>
      <c r="L76" s="79">
        <v>1485.49</v>
      </c>
      <c r="M76" s="79"/>
      <c r="N76" s="80"/>
    </row>
    <row r="77" spans="1:14" x14ac:dyDescent="0.25">
      <c r="A77" s="96"/>
      <c r="B77" s="97"/>
      <c r="C77" s="97"/>
      <c r="D77" s="98">
        <v>3294</v>
      </c>
      <c r="E77" s="98" t="s">
        <v>94</v>
      </c>
      <c r="F77" s="94">
        <v>981.67</v>
      </c>
      <c r="G77" s="79">
        <v>1600</v>
      </c>
      <c r="H77" s="79">
        <v>1600</v>
      </c>
      <c r="I77" s="79">
        <v>1000</v>
      </c>
      <c r="J77" s="79">
        <v>1000</v>
      </c>
      <c r="K77" s="79">
        <v>1600</v>
      </c>
      <c r="L77" s="79">
        <v>1600</v>
      </c>
      <c r="M77" s="79"/>
      <c r="N77" s="80"/>
    </row>
    <row r="78" spans="1:14" x14ac:dyDescent="0.25">
      <c r="A78" s="96"/>
      <c r="B78" s="97"/>
      <c r="C78" s="97"/>
      <c r="D78" s="98">
        <v>3295</v>
      </c>
      <c r="E78" s="98" t="s">
        <v>95</v>
      </c>
      <c r="F78" s="94">
        <v>3640</v>
      </c>
      <c r="G78" s="79">
        <v>4450</v>
      </c>
      <c r="H78" s="79">
        <v>4500</v>
      </c>
      <c r="I78" s="79">
        <v>4000</v>
      </c>
      <c r="J78" s="79">
        <v>4000</v>
      </c>
      <c r="K78" s="79">
        <v>4450</v>
      </c>
      <c r="L78" s="79">
        <v>5200</v>
      </c>
      <c r="M78" s="79"/>
      <c r="N78" s="80"/>
    </row>
    <row r="79" spans="1:14" ht="30" x14ac:dyDescent="0.25">
      <c r="A79" s="96"/>
      <c r="B79" s="97"/>
      <c r="C79" s="97"/>
      <c r="D79" s="98">
        <v>3296</v>
      </c>
      <c r="E79" s="98" t="s">
        <v>96</v>
      </c>
      <c r="F79" s="94">
        <v>0</v>
      </c>
      <c r="G79" s="79">
        <v>0</v>
      </c>
      <c r="H79" s="79">
        <v>0</v>
      </c>
      <c r="I79" s="79">
        <v>0</v>
      </c>
      <c r="J79" s="79">
        <v>0</v>
      </c>
      <c r="K79" s="79">
        <v>0</v>
      </c>
      <c r="L79" s="79">
        <v>0</v>
      </c>
      <c r="M79" s="79"/>
      <c r="N79" s="80"/>
    </row>
    <row r="80" spans="1:14" ht="30" x14ac:dyDescent="0.25">
      <c r="A80" s="96"/>
      <c r="B80" s="97"/>
      <c r="C80" s="97"/>
      <c r="D80" s="100">
        <v>3299</v>
      </c>
      <c r="E80" s="100" t="s">
        <v>91</v>
      </c>
      <c r="F80" s="94">
        <v>3343.19</v>
      </c>
      <c r="G80" s="79">
        <v>6530.2</v>
      </c>
      <c r="H80" s="79">
        <v>2300</v>
      </c>
      <c r="I80" s="79">
        <v>3800</v>
      </c>
      <c r="J80" s="79">
        <v>3800</v>
      </c>
      <c r="K80" s="79">
        <v>6530.2</v>
      </c>
      <c r="L80" s="79">
        <v>3100</v>
      </c>
      <c r="M80" s="79"/>
      <c r="N80" s="80"/>
    </row>
    <row r="81" spans="1:15" x14ac:dyDescent="0.25">
      <c r="A81" s="96"/>
      <c r="B81" s="101">
        <v>34</v>
      </c>
      <c r="C81" s="97"/>
      <c r="D81" s="97"/>
      <c r="E81" s="97" t="s">
        <v>97</v>
      </c>
      <c r="F81" s="79">
        <f>SUM(F82)</f>
        <v>465.81</v>
      </c>
      <c r="G81" s="79">
        <v>600</v>
      </c>
      <c r="H81" s="79">
        <f>H82</f>
        <v>600</v>
      </c>
      <c r="I81" s="79">
        <f>SUM(I82)</f>
        <v>500</v>
      </c>
      <c r="J81" s="79">
        <v>500</v>
      </c>
      <c r="K81" s="79">
        <f>K82</f>
        <v>600</v>
      </c>
      <c r="L81" s="79">
        <v>515.91999999999996</v>
      </c>
      <c r="M81" s="79"/>
      <c r="N81" s="80"/>
    </row>
    <row r="82" spans="1:15" x14ac:dyDescent="0.25">
      <c r="A82" s="96"/>
      <c r="B82" s="97"/>
      <c r="C82" s="99">
        <v>343</v>
      </c>
      <c r="D82" s="98"/>
      <c r="E82" s="98" t="s">
        <v>98</v>
      </c>
      <c r="F82" s="95">
        <f>SUM(F83:F84)</f>
        <v>465.81</v>
      </c>
      <c r="G82" s="76">
        <f>SUM(G83)</f>
        <v>600</v>
      </c>
      <c r="H82" s="76">
        <f>SUM(H83)</f>
        <v>600</v>
      </c>
      <c r="I82" s="76">
        <f>SUM(I83:I84)</f>
        <v>500</v>
      </c>
      <c r="J82" s="76">
        <v>500</v>
      </c>
      <c r="K82" s="76">
        <f>K83</f>
        <v>600</v>
      </c>
      <c r="L82" s="76">
        <f>SUM(L83)</f>
        <v>515.91999999999996</v>
      </c>
      <c r="M82" s="79"/>
      <c r="N82" s="80"/>
    </row>
    <row r="83" spans="1:15" ht="30" x14ac:dyDescent="0.25">
      <c r="A83" s="96"/>
      <c r="B83" s="97"/>
      <c r="C83" s="97"/>
      <c r="D83" s="98">
        <v>3431</v>
      </c>
      <c r="E83" s="98" t="s">
        <v>99</v>
      </c>
      <c r="F83" s="94">
        <v>465.81</v>
      </c>
      <c r="G83" s="79">
        <v>600</v>
      </c>
      <c r="H83" s="79">
        <v>600</v>
      </c>
      <c r="I83" s="79">
        <v>500</v>
      </c>
      <c r="J83" s="79">
        <v>500</v>
      </c>
      <c r="K83" s="79">
        <v>600</v>
      </c>
      <c r="L83" s="79">
        <v>515.91999999999996</v>
      </c>
      <c r="M83" s="79"/>
      <c r="N83" s="80"/>
    </row>
    <row r="84" spans="1:15" x14ac:dyDescent="0.25">
      <c r="A84" s="96"/>
      <c r="B84" s="97"/>
      <c r="C84" s="97"/>
      <c r="D84" s="98">
        <v>3433</v>
      </c>
      <c r="E84" s="98" t="s">
        <v>100</v>
      </c>
      <c r="F84" s="94">
        <v>0</v>
      </c>
      <c r="G84" s="79"/>
      <c r="H84" s="79">
        <v>0</v>
      </c>
      <c r="I84" s="79">
        <v>0</v>
      </c>
      <c r="J84" s="79">
        <v>0</v>
      </c>
      <c r="K84" s="79"/>
      <c r="L84" s="79">
        <v>0</v>
      </c>
      <c r="M84" s="79"/>
      <c r="N84" s="80"/>
    </row>
    <row r="85" spans="1:15" ht="30" x14ac:dyDescent="0.25">
      <c r="A85" s="96"/>
      <c r="B85" s="101">
        <v>37</v>
      </c>
      <c r="C85" s="97"/>
      <c r="D85" s="98"/>
      <c r="E85" s="98" t="s">
        <v>101</v>
      </c>
      <c r="F85" s="94">
        <f>SUM(F86)</f>
        <v>122470.27</v>
      </c>
      <c r="G85" s="79">
        <v>121496.19</v>
      </c>
      <c r="H85" s="79">
        <f>H86</f>
        <v>68028.7</v>
      </c>
      <c r="I85" s="79">
        <f>SUM(I86)</f>
        <v>65388.7</v>
      </c>
      <c r="J85" s="79">
        <v>65388.7</v>
      </c>
      <c r="K85" s="79">
        <f>K86</f>
        <v>121496.19</v>
      </c>
      <c r="L85" s="79">
        <f>L86</f>
        <v>68028.7</v>
      </c>
      <c r="M85" s="79"/>
      <c r="N85" s="80"/>
    </row>
    <row r="86" spans="1:15" ht="30" x14ac:dyDescent="0.25">
      <c r="A86" s="96"/>
      <c r="B86" s="97"/>
      <c r="C86" s="97">
        <v>372</v>
      </c>
      <c r="D86" s="98"/>
      <c r="E86" s="98" t="s">
        <v>102</v>
      </c>
      <c r="F86" s="95">
        <f>SUM(F87:F88)</f>
        <v>122470.27</v>
      </c>
      <c r="G86" s="76">
        <f>SUM(G87:G88)</f>
        <v>121728.82</v>
      </c>
      <c r="H86" s="76">
        <f>SUM(H87:H88)</f>
        <v>68028.7</v>
      </c>
      <c r="I86" s="76">
        <f>SUM(I87:I88)</f>
        <v>65388.7</v>
      </c>
      <c r="J86" s="76">
        <v>65388.7</v>
      </c>
      <c r="K86" s="76">
        <f>SUM(K87:K88)</f>
        <v>121496.19</v>
      </c>
      <c r="L86" s="76">
        <f>SUM(L87:L88)</f>
        <v>68028.7</v>
      </c>
      <c r="M86" s="79"/>
      <c r="N86" s="80"/>
    </row>
    <row r="87" spans="1:15" ht="30" x14ac:dyDescent="0.25">
      <c r="A87" s="96"/>
      <c r="B87" s="97"/>
      <c r="C87" s="97"/>
      <c r="D87" s="98">
        <v>3721</v>
      </c>
      <c r="E87" s="98" t="s">
        <v>103</v>
      </c>
      <c r="F87" s="94">
        <v>741.46</v>
      </c>
      <c r="G87" s="79">
        <v>0</v>
      </c>
      <c r="H87" s="79">
        <v>0</v>
      </c>
      <c r="I87" s="79">
        <v>0</v>
      </c>
      <c r="J87" s="79">
        <v>0</v>
      </c>
      <c r="K87" s="79">
        <v>0</v>
      </c>
      <c r="L87" s="79">
        <v>0</v>
      </c>
      <c r="M87" s="79"/>
      <c r="N87" s="80"/>
    </row>
    <row r="88" spans="1:15" ht="30" x14ac:dyDescent="0.25">
      <c r="A88" s="96"/>
      <c r="B88" s="97"/>
      <c r="C88" s="97"/>
      <c r="D88" s="98">
        <v>3722</v>
      </c>
      <c r="E88" s="98" t="s">
        <v>104</v>
      </c>
      <c r="F88" s="94">
        <v>121728.81</v>
      </c>
      <c r="G88" s="79">
        <v>121728.82</v>
      </c>
      <c r="H88" s="79">
        <v>68028.7</v>
      </c>
      <c r="I88" s="79">
        <v>65388.7</v>
      </c>
      <c r="J88" s="79">
        <v>65388.7</v>
      </c>
      <c r="K88" s="79">
        <v>121496.19</v>
      </c>
      <c r="L88" s="79">
        <v>68028.7</v>
      </c>
      <c r="M88" s="79"/>
      <c r="N88" s="80"/>
    </row>
    <row r="89" spans="1:15" x14ac:dyDescent="0.25">
      <c r="A89" s="96"/>
      <c r="B89" s="101">
        <v>38</v>
      </c>
      <c r="C89" s="97"/>
      <c r="D89" s="98"/>
      <c r="E89" s="98" t="s">
        <v>105</v>
      </c>
      <c r="F89" s="94">
        <f>SUM(F90)</f>
        <v>562.5</v>
      </c>
      <c r="G89" s="79">
        <f>SUM(G90)</f>
        <v>544.89</v>
      </c>
      <c r="H89" s="76">
        <f>H90</f>
        <v>0</v>
      </c>
      <c r="I89" s="79">
        <v>0</v>
      </c>
      <c r="J89" s="79">
        <v>0</v>
      </c>
      <c r="K89" s="76">
        <v>544.89</v>
      </c>
      <c r="L89" s="76">
        <f>L90</f>
        <v>537.5</v>
      </c>
      <c r="M89" s="79"/>
      <c r="N89" s="80"/>
    </row>
    <row r="90" spans="1:15" x14ac:dyDescent="0.25">
      <c r="A90" s="96"/>
      <c r="B90" s="97"/>
      <c r="C90" s="97">
        <v>381</v>
      </c>
      <c r="D90" s="98"/>
      <c r="E90" s="98" t="s">
        <v>52</v>
      </c>
      <c r="F90" s="95">
        <f>SUM(F91)</f>
        <v>562.5</v>
      </c>
      <c r="G90" s="76">
        <f>SUM(G91)</f>
        <v>544.89</v>
      </c>
      <c r="H90" s="79">
        <f>H91</f>
        <v>0</v>
      </c>
      <c r="I90" s="79">
        <v>0</v>
      </c>
      <c r="J90" s="79">
        <v>0</v>
      </c>
      <c r="K90" s="79">
        <v>544.89</v>
      </c>
      <c r="L90" s="79">
        <f>L91</f>
        <v>537.5</v>
      </c>
      <c r="M90" s="79"/>
      <c r="N90" s="80"/>
    </row>
    <row r="91" spans="1:15" x14ac:dyDescent="0.25">
      <c r="A91" s="96"/>
      <c r="B91" s="97"/>
      <c r="C91" s="97"/>
      <c r="D91" s="98">
        <v>3812</v>
      </c>
      <c r="E91" s="98" t="s">
        <v>106</v>
      </c>
      <c r="F91" s="94">
        <v>562.5</v>
      </c>
      <c r="G91" s="79">
        <v>544.89</v>
      </c>
      <c r="H91" s="79">
        <v>0</v>
      </c>
      <c r="I91" s="79">
        <v>0</v>
      </c>
      <c r="J91" s="79">
        <v>0</v>
      </c>
      <c r="K91" s="79">
        <v>544.89</v>
      </c>
      <c r="L91" s="79">
        <v>537.5</v>
      </c>
      <c r="M91" s="79"/>
      <c r="N91" s="80"/>
    </row>
    <row r="92" spans="1:15" ht="30" x14ac:dyDescent="0.25">
      <c r="A92" s="102">
        <v>4</v>
      </c>
      <c r="B92" s="97"/>
      <c r="C92" s="97"/>
      <c r="D92" s="98"/>
      <c r="E92" s="98" t="s">
        <v>107</v>
      </c>
      <c r="F92" s="95">
        <f>SUM(F93)</f>
        <v>26605.1</v>
      </c>
      <c r="G92" s="79">
        <f>SUM(G93)</f>
        <v>60495.33</v>
      </c>
      <c r="H92" s="76">
        <f>SUM(H93)</f>
        <v>12000</v>
      </c>
      <c r="I92" s="76">
        <f>SUM(I93)</f>
        <v>38331.25</v>
      </c>
      <c r="J92" s="76">
        <f>J93</f>
        <v>57831.25</v>
      </c>
      <c r="K92" s="76">
        <f>K93</f>
        <v>60495.33</v>
      </c>
      <c r="L92" s="76">
        <f>SUM(L93)</f>
        <v>12000</v>
      </c>
      <c r="M92" s="76">
        <v>0</v>
      </c>
      <c r="N92" s="77">
        <f>M92</f>
        <v>0</v>
      </c>
    </row>
    <row r="93" spans="1:15" ht="45" x14ac:dyDescent="0.25">
      <c r="A93" s="96"/>
      <c r="B93" s="101">
        <v>42</v>
      </c>
      <c r="C93" s="97"/>
      <c r="D93" s="98"/>
      <c r="E93" s="98" t="s">
        <v>108</v>
      </c>
      <c r="F93" s="94">
        <f t="shared" ref="F93:K93" si="2">SUM(F94+F96+F100)</f>
        <v>26605.1</v>
      </c>
      <c r="G93" s="79">
        <f t="shared" si="2"/>
        <v>60495.33</v>
      </c>
      <c r="H93" s="76">
        <f t="shared" si="2"/>
        <v>12000</v>
      </c>
      <c r="I93" s="76">
        <f t="shared" si="2"/>
        <v>38331.25</v>
      </c>
      <c r="J93" s="76">
        <f t="shared" si="2"/>
        <v>57831.25</v>
      </c>
      <c r="K93" s="76">
        <f t="shared" si="2"/>
        <v>60495.33</v>
      </c>
      <c r="L93" s="76">
        <f t="shared" ref="L93" si="3">SUM(L94+L96+L100)</f>
        <v>12000</v>
      </c>
      <c r="M93" s="79"/>
      <c r="N93" s="80"/>
      <c r="O93" s="273"/>
    </row>
    <row r="94" spans="1:15" x14ac:dyDescent="0.25">
      <c r="A94" s="96"/>
      <c r="B94" s="97"/>
      <c r="C94" s="97">
        <v>421</v>
      </c>
      <c r="D94" s="97"/>
      <c r="E94" s="98" t="s">
        <v>109</v>
      </c>
      <c r="F94" s="94">
        <v>0</v>
      </c>
      <c r="G94" s="79">
        <v>0</v>
      </c>
      <c r="H94" s="76">
        <v>0</v>
      </c>
      <c r="I94" s="76">
        <v>0</v>
      </c>
      <c r="J94" s="76">
        <v>0</v>
      </c>
      <c r="K94" s="76">
        <v>0</v>
      </c>
      <c r="L94" s="76">
        <v>0</v>
      </c>
      <c r="M94" s="79"/>
      <c r="N94" s="80"/>
    </row>
    <row r="95" spans="1:15" x14ac:dyDescent="0.25">
      <c r="A95" s="96"/>
      <c r="B95" s="97"/>
      <c r="C95" s="97"/>
      <c r="D95" s="97">
        <v>4214</v>
      </c>
      <c r="E95" s="98" t="s">
        <v>110</v>
      </c>
      <c r="F95" s="94">
        <v>0</v>
      </c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/>
      <c r="N95" s="80"/>
    </row>
    <row r="96" spans="1:15" x14ac:dyDescent="0.25">
      <c r="A96" s="96"/>
      <c r="B96" s="97"/>
      <c r="C96" s="97">
        <v>422</v>
      </c>
      <c r="D96" s="97"/>
      <c r="E96" s="98" t="s">
        <v>111</v>
      </c>
      <c r="F96" s="95">
        <f>SUM(F97:F99)</f>
        <v>17578.23</v>
      </c>
      <c r="G96" s="76">
        <f>SUM(G97:G99)</f>
        <v>48345.33</v>
      </c>
      <c r="H96" s="76">
        <f>SUM(H97:H99)</f>
        <v>0</v>
      </c>
      <c r="I96" s="76">
        <f>SUM(I97:I99)</f>
        <v>27331.25</v>
      </c>
      <c r="J96" s="76">
        <f>SUM(J97+J99)</f>
        <v>46831.25</v>
      </c>
      <c r="K96" s="76">
        <f>SUM(K97:K99)</f>
        <v>48345.33</v>
      </c>
      <c r="L96" s="76">
        <f>SUM(L97:L99)</f>
        <v>0</v>
      </c>
      <c r="M96" s="79"/>
      <c r="N96" s="80"/>
      <c r="O96" s="273"/>
    </row>
    <row r="97" spans="1:16" ht="30" x14ac:dyDescent="0.25">
      <c r="A97" s="96"/>
      <c r="B97" s="97"/>
      <c r="C97" s="97"/>
      <c r="D97" s="97">
        <v>4221</v>
      </c>
      <c r="E97" s="98" t="s">
        <v>112</v>
      </c>
      <c r="F97" s="94">
        <v>15121.98</v>
      </c>
      <c r="G97" s="79">
        <v>45764.08</v>
      </c>
      <c r="H97" s="79">
        <v>0</v>
      </c>
      <c r="I97" s="79">
        <v>25000</v>
      </c>
      <c r="J97" s="279">
        <v>44500</v>
      </c>
      <c r="K97" s="279">
        <v>45764.08</v>
      </c>
      <c r="L97" s="79">
        <v>0</v>
      </c>
      <c r="M97" s="79"/>
      <c r="N97" s="80"/>
      <c r="P97" s="273"/>
    </row>
    <row r="98" spans="1:16" ht="30" x14ac:dyDescent="0.25">
      <c r="A98" s="96"/>
      <c r="B98" s="97"/>
      <c r="C98" s="97"/>
      <c r="D98" s="97">
        <v>4226</v>
      </c>
      <c r="E98" s="98" t="s">
        <v>113</v>
      </c>
      <c r="F98" s="94">
        <v>0</v>
      </c>
      <c r="G98" s="79">
        <v>250</v>
      </c>
      <c r="H98" s="79">
        <v>0</v>
      </c>
      <c r="I98" s="79">
        <v>0</v>
      </c>
      <c r="J98" s="79">
        <v>0</v>
      </c>
      <c r="K98" s="79">
        <v>250</v>
      </c>
      <c r="L98" s="79">
        <v>0</v>
      </c>
      <c r="M98" s="79"/>
      <c r="N98" s="80"/>
    </row>
    <row r="99" spans="1:16" ht="30" x14ac:dyDescent="0.25">
      <c r="A99" s="96"/>
      <c r="B99" s="97"/>
      <c r="C99" s="97"/>
      <c r="D99" s="97">
        <v>4227</v>
      </c>
      <c r="E99" s="98" t="s">
        <v>114</v>
      </c>
      <c r="F99" s="94">
        <v>2456.25</v>
      </c>
      <c r="G99" s="79">
        <v>2331.25</v>
      </c>
      <c r="H99" s="79">
        <v>0</v>
      </c>
      <c r="I99" s="79">
        <v>2331.25</v>
      </c>
      <c r="J99" s="79">
        <v>2331.25</v>
      </c>
      <c r="K99" s="79">
        <v>2331.25</v>
      </c>
      <c r="L99" s="79">
        <v>0</v>
      </c>
      <c r="M99" s="79"/>
      <c r="N99" s="80"/>
    </row>
    <row r="100" spans="1:16" ht="30" x14ac:dyDescent="0.25">
      <c r="A100" s="96"/>
      <c r="B100" s="97"/>
      <c r="C100" s="97">
        <v>424</v>
      </c>
      <c r="D100" s="97"/>
      <c r="E100" s="98" t="s">
        <v>115</v>
      </c>
      <c r="F100" s="95">
        <f>SUM(F101)</f>
        <v>9026.8700000000008</v>
      </c>
      <c r="G100" s="76">
        <f>SUM(G101)</f>
        <v>12150</v>
      </c>
      <c r="H100" s="76">
        <f>SUM(H101)</f>
        <v>12000</v>
      </c>
      <c r="I100" s="76">
        <f>SUM(I101)</f>
        <v>11000</v>
      </c>
      <c r="J100" s="76">
        <v>11000</v>
      </c>
      <c r="K100" s="76">
        <f>K101</f>
        <v>12150</v>
      </c>
      <c r="L100" s="76">
        <f>SUM(L101)</f>
        <v>12000</v>
      </c>
      <c r="M100" s="79"/>
      <c r="N100" s="80"/>
    </row>
    <row r="101" spans="1:16" x14ac:dyDescent="0.25">
      <c r="A101" s="96"/>
      <c r="B101" s="97"/>
      <c r="C101" s="97"/>
      <c r="D101" s="103">
        <v>4241</v>
      </c>
      <c r="E101" s="97" t="s">
        <v>116</v>
      </c>
      <c r="F101" s="79">
        <v>9026.8700000000008</v>
      </c>
      <c r="G101" s="79">
        <v>12150</v>
      </c>
      <c r="H101" s="79">
        <v>12000</v>
      </c>
      <c r="I101" s="79">
        <v>11000</v>
      </c>
      <c r="J101" s="79">
        <v>11000</v>
      </c>
      <c r="K101" s="79">
        <v>12150</v>
      </c>
      <c r="L101" s="79">
        <v>12000</v>
      </c>
      <c r="M101" s="79"/>
      <c r="N101" s="80"/>
    </row>
    <row r="102" spans="1:16" ht="15.75" thickBot="1" x14ac:dyDescent="0.3">
      <c r="A102" s="104"/>
      <c r="B102" s="105"/>
      <c r="C102" s="105"/>
      <c r="D102" s="105"/>
      <c r="E102" s="106" t="s">
        <v>117</v>
      </c>
      <c r="F102" s="107">
        <f t="shared" ref="F102:I102" si="4">SUM(F42+F92)</f>
        <v>1370465.06</v>
      </c>
      <c r="G102" s="107">
        <f t="shared" si="4"/>
        <v>1546074.3299999998</v>
      </c>
      <c r="H102" s="107">
        <f t="shared" si="4"/>
        <v>1496123.7</v>
      </c>
      <c r="I102" s="107">
        <f t="shared" si="4"/>
        <v>1348905.72</v>
      </c>
      <c r="J102" s="107">
        <f>SUM(J42+J92)</f>
        <v>1368405.72</v>
      </c>
      <c r="K102" s="107">
        <f>SUM(K42+K92)</f>
        <v>1546074.3299999998</v>
      </c>
      <c r="L102" s="107">
        <f t="shared" ref="L102" si="5">SUM(L42+L92)</f>
        <v>1501122.6099999999</v>
      </c>
      <c r="M102" s="107">
        <f>SUM(M42+M92)</f>
        <v>0</v>
      </c>
      <c r="N102" s="108">
        <f>SUM(N42+N92)</f>
        <v>0</v>
      </c>
    </row>
    <row r="103" spans="1:16" x14ac:dyDescent="0.25">
      <c r="J103" s="273"/>
      <c r="K103" s="273"/>
    </row>
  </sheetData>
  <mergeCells count="5">
    <mergeCell ref="A1:M1"/>
    <mergeCell ref="A3:M3"/>
    <mergeCell ref="A5:M5"/>
    <mergeCell ref="A7:M7"/>
    <mergeCell ref="A39:M39"/>
  </mergeCells>
  <pageMargins left="0.7" right="0.7" top="0.75" bottom="0.75" header="0.3" footer="0.3"/>
  <pageSetup paperSize="9" scale="6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5"/>
  <sheetViews>
    <sheetView zoomScale="90" zoomScaleNormal="90" workbookViewId="0">
      <selection sqref="A1:I2"/>
    </sheetView>
  </sheetViews>
  <sheetFormatPr defaultRowHeight="15" x14ac:dyDescent="0.25"/>
  <cols>
    <col min="1" max="1" width="45.85546875" customWidth="1"/>
    <col min="2" max="4" width="25.28515625" customWidth="1"/>
    <col min="5" max="7" width="25.28515625" hidden="1" customWidth="1"/>
    <col min="8" max="9" width="25.28515625" customWidth="1"/>
    <col min="10" max="10" width="22.5703125" customWidth="1"/>
    <col min="11" max="11" width="9.85546875" bestFit="1" customWidth="1"/>
  </cols>
  <sheetData>
    <row r="1" spans="1:10" x14ac:dyDescent="0.25">
      <c r="A1" s="326" t="s">
        <v>281</v>
      </c>
      <c r="B1" s="326"/>
      <c r="C1" s="326"/>
      <c r="D1" s="326"/>
      <c r="E1" s="326"/>
      <c r="F1" s="326"/>
      <c r="G1" s="326"/>
      <c r="H1" s="326"/>
      <c r="I1" s="326"/>
    </row>
    <row r="2" spans="1:10" ht="18" customHeight="1" x14ac:dyDescent="0.25">
      <c r="A2" s="327"/>
      <c r="B2" s="327"/>
      <c r="C2" s="327"/>
      <c r="D2" s="327"/>
      <c r="E2" s="327"/>
      <c r="F2" s="327"/>
      <c r="G2" s="327"/>
      <c r="H2" s="327"/>
      <c r="I2" s="327"/>
    </row>
    <row r="3" spans="1:10" ht="15.75" customHeight="1" x14ac:dyDescent="0.25">
      <c r="A3" s="326" t="s">
        <v>0</v>
      </c>
      <c r="B3" s="326"/>
      <c r="C3" s="326"/>
      <c r="D3" s="326"/>
      <c r="E3" s="326"/>
      <c r="F3" s="326"/>
      <c r="G3" s="326"/>
      <c r="H3" s="326"/>
      <c r="I3" s="326"/>
    </row>
    <row r="4" spans="1:10" ht="18" x14ac:dyDescent="0.25">
      <c r="B4" s="1"/>
      <c r="C4" s="1"/>
      <c r="D4" s="1"/>
      <c r="E4" s="1"/>
      <c r="F4" s="1"/>
      <c r="G4" s="1"/>
      <c r="H4" s="2"/>
      <c r="I4" s="2"/>
    </row>
    <row r="5" spans="1:10" ht="15.75" x14ac:dyDescent="0.25">
      <c r="A5" s="326" t="s">
        <v>24</v>
      </c>
      <c r="B5" s="326"/>
      <c r="C5" s="326"/>
      <c r="D5" s="326"/>
      <c r="E5" s="326"/>
      <c r="F5" s="326"/>
      <c r="G5" s="326"/>
      <c r="H5" s="326"/>
      <c r="I5" s="326"/>
    </row>
    <row r="6" spans="1:10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10" ht="15.75" customHeight="1" x14ac:dyDescent="0.25">
      <c r="A7" s="326" t="s">
        <v>118</v>
      </c>
      <c r="B7" s="326"/>
      <c r="C7" s="326"/>
      <c r="D7" s="326"/>
      <c r="E7" s="326"/>
      <c r="F7" s="326"/>
      <c r="G7" s="326"/>
      <c r="H7" s="326"/>
      <c r="I7" s="326"/>
    </row>
    <row r="8" spans="1:10" ht="18.75" thickBot="1" x14ac:dyDescent="0.3">
      <c r="A8" s="1"/>
      <c r="B8" s="1"/>
      <c r="C8" s="1"/>
      <c r="D8" s="1"/>
      <c r="E8" s="1"/>
      <c r="F8" s="1"/>
      <c r="G8" s="1"/>
      <c r="H8" s="2"/>
      <c r="I8" s="2"/>
    </row>
    <row r="9" spans="1:10" ht="25.5" x14ac:dyDescent="0.25">
      <c r="A9" s="109" t="s">
        <v>119</v>
      </c>
      <c r="B9" s="110" t="s">
        <v>257</v>
      </c>
      <c r="C9" s="111" t="s">
        <v>254</v>
      </c>
      <c r="D9" s="111" t="s">
        <v>259</v>
      </c>
      <c r="E9" s="111" t="s">
        <v>3</v>
      </c>
      <c r="F9" s="111" t="s">
        <v>247</v>
      </c>
      <c r="G9" s="111" t="s">
        <v>249</v>
      </c>
      <c r="H9" s="111" t="s">
        <v>247</v>
      </c>
      <c r="I9" s="111" t="s">
        <v>32</v>
      </c>
      <c r="J9" s="112" t="s">
        <v>261</v>
      </c>
    </row>
    <row r="10" spans="1:10" x14ac:dyDescent="0.25">
      <c r="A10" s="113" t="s">
        <v>5</v>
      </c>
      <c r="B10" s="295">
        <f>SUM(B11+B16+B18+B20+B29)</f>
        <v>1355532.28</v>
      </c>
      <c r="C10" s="115">
        <f>SUM(C11+C16+C18+C20+C29)</f>
        <v>1541377.3299999998</v>
      </c>
      <c r="D10" s="115">
        <f>SUM(D11+D16+D20+D25+D28)</f>
        <v>1496123.78</v>
      </c>
      <c r="E10" s="114"/>
      <c r="F10" s="114"/>
      <c r="G10" s="114"/>
      <c r="H10" s="115">
        <f>SUM(H11+H16+H20+H25+H28+H29)</f>
        <v>1501122.61</v>
      </c>
      <c r="I10" s="115"/>
      <c r="J10" s="116"/>
    </row>
    <row r="11" spans="1:10" x14ac:dyDescent="0.25">
      <c r="A11" s="117" t="s">
        <v>120</v>
      </c>
      <c r="B11" s="294">
        <f>SUM(B12:B15)</f>
        <v>193717.82</v>
      </c>
      <c r="C11" s="115">
        <f>SUM(C12:C15)</f>
        <v>84840.97</v>
      </c>
      <c r="D11" s="115">
        <f>SUM(D12:D14)</f>
        <v>32785</v>
      </c>
      <c r="E11" s="115">
        <f>SUM(E12)</f>
        <v>26142.25</v>
      </c>
      <c r="F11" s="115"/>
      <c r="G11" s="115">
        <f>G12</f>
        <v>84840.97</v>
      </c>
      <c r="H11" s="115">
        <f>SUM(H12:H14)</f>
        <v>32785</v>
      </c>
      <c r="I11" s="115"/>
      <c r="J11" s="116">
        <f>I11</f>
        <v>0</v>
      </c>
    </row>
    <row r="12" spans="1:10" x14ac:dyDescent="0.25">
      <c r="A12" s="118" t="s">
        <v>121</v>
      </c>
      <c r="B12" s="119">
        <v>3918.69</v>
      </c>
      <c r="C12" s="119">
        <v>84840.97</v>
      </c>
      <c r="D12" s="119">
        <v>32785</v>
      </c>
      <c r="E12" s="119">
        <v>26142.25</v>
      </c>
      <c r="F12" s="119"/>
      <c r="G12" s="119">
        <v>84840.97</v>
      </c>
      <c r="H12" s="119">
        <v>32785</v>
      </c>
      <c r="I12" s="119"/>
      <c r="J12" s="120"/>
    </row>
    <row r="13" spans="1:10" ht="30" x14ac:dyDescent="0.25">
      <c r="A13" s="118" t="s">
        <v>122</v>
      </c>
      <c r="B13" s="119">
        <v>138306.13</v>
      </c>
      <c r="C13" s="119">
        <v>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/>
      <c r="J13" s="120"/>
    </row>
    <row r="14" spans="1:10" x14ac:dyDescent="0.25">
      <c r="A14" s="118" t="s">
        <v>123</v>
      </c>
      <c r="B14" s="119">
        <v>0</v>
      </c>
      <c r="C14" s="119">
        <v>0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/>
      <c r="J14" s="120"/>
    </row>
    <row r="15" spans="1:10" x14ac:dyDescent="0.25">
      <c r="A15" s="118" t="s">
        <v>124</v>
      </c>
      <c r="B15" s="119">
        <v>51493</v>
      </c>
      <c r="C15" s="119">
        <v>0</v>
      </c>
      <c r="D15" s="119"/>
      <c r="E15" s="119">
        <v>0</v>
      </c>
      <c r="F15" s="119">
        <v>0</v>
      </c>
      <c r="G15" s="119">
        <v>0</v>
      </c>
      <c r="H15" s="119"/>
      <c r="I15" s="119"/>
      <c r="J15" s="120"/>
    </row>
    <row r="16" spans="1:10" x14ac:dyDescent="0.25">
      <c r="A16" s="54" t="s">
        <v>125</v>
      </c>
      <c r="B16" s="121">
        <f>SUM(B17)</f>
        <v>2133.7199999999998</v>
      </c>
      <c r="C16" s="121">
        <f>SUM(C17)</f>
        <v>2000</v>
      </c>
      <c r="D16" s="121">
        <f>SUM(D17)</f>
        <v>2000</v>
      </c>
      <c r="E16" s="121">
        <f>SUM(E17)</f>
        <v>3650</v>
      </c>
      <c r="F16" s="121"/>
      <c r="G16" s="121">
        <f>G17</f>
        <v>2000</v>
      </c>
      <c r="H16" s="121">
        <v>5240.49</v>
      </c>
      <c r="I16" s="121">
        <v>0</v>
      </c>
      <c r="J16" s="122">
        <v>0</v>
      </c>
    </row>
    <row r="17" spans="1:10" x14ac:dyDescent="0.25">
      <c r="A17" s="118" t="s">
        <v>126</v>
      </c>
      <c r="B17" s="119">
        <v>2133.7199999999998</v>
      </c>
      <c r="C17" s="119">
        <v>2000</v>
      </c>
      <c r="D17" s="119">
        <v>2000</v>
      </c>
      <c r="E17" s="119">
        <v>3650</v>
      </c>
      <c r="F17" s="119"/>
      <c r="G17" s="119">
        <v>2000</v>
      </c>
      <c r="H17" s="119">
        <v>5240.49</v>
      </c>
      <c r="I17" s="119"/>
      <c r="J17" s="120"/>
    </row>
    <row r="18" spans="1:10" x14ac:dyDescent="0.25">
      <c r="A18" s="123" t="s">
        <v>127</v>
      </c>
      <c r="B18" s="121">
        <f>SUM(B19)</f>
        <v>6874.04</v>
      </c>
      <c r="C18" s="121">
        <f>SUM(C19)</f>
        <v>22624</v>
      </c>
      <c r="D18" s="121">
        <f>SUM(D19)</f>
        <v>0</v>
      </c>
      <c r="E18" s="121">
        <f>SUM(E19)</f>
        <v>3664</v>
      </c>
      <c r="F18" s="121"/>
      <c r="G18" s="121">
        <f>G19</f>
        <v>22624</v>
      </c>
      <c r="H18" s="121">
        <f>SUM(H19)</f>
        <v>0</v>
      </c>
      <c r="I18" s="121">
        <v>0</v>
      </c>
      <c r="J18" s="122">
        <v>0</v>
      </c>
    </row>
    <row r="19" spans="1:10" x14ac:dyDescent="0.25">
      <c r="A19" s="118" t="s">
        <v>128</v>
      </c>
      <c r="B19" s="119">
        <v>6874.04</v>
      </c>
      <c r="C19" s="119">
        <v>22624</v>
      </c>
      <c r="D19" s="119"/>
      <c r="E19" s="119">
        <v>3664</v>
      </c>
      <c r="F19" s="119"/>
      <c r="G19" s="119">
        <v>22624</v>
      </c>
      <c r="H19" s="119"/>
      <c r="I19" s="119">
        <v>0</v>
      </c>
      <c r="J19" s="120"/>
    </row>
    <row r="20" spans="1:10" x14ac:dyDescent="0.25">
      <c r="A20" s="113" t="s">
        <v>129</v>
      </c>
      <c r="B20" s="121">
        <f>SUM(B21:B26)</f>
        <v>1150746.7</v>
      </c>
      <c r="C20" s="121">
        <f>SUM(C21:C27)</f>
        <v>1431252.3599999999</v>
      </c>
      <c r="D20" s="121">
        <f>SUM(D21:D24)</f>
        <v>1339938.78</v>
      </c>
      <c r="E20" s="121">
        <f>SUM(E21:E27)</f>
        <v>1315449.47</v>
      </c>
      <c r="F20" s="121"/>
      <c r="G20" s="121">
        <f>SUM(G21:G27)</f>
        <v>1431252.3599999999</v>
      </c>
      <c r="H20" s="121">
        <f>SUM(H21:H24)</f>
        <v>1341337.1200000001</v>
      </c>
      <c r="I20" s="121">
        <v>0</v>
      </c>
      <c r="J20" s="124">
        <v>0</v>
      </c>
    </row>
    <row r="21" spans="1:10" x14ac:dyDescent="0.25">
      <c r="A21" s="118" t="s">
        <v>130</v>
      </c>
      <c r="B21" s="119">
        <v>1093825.77</v>
      </c>
      <c r="C21" s="119">
        <v>1186507.21</v>
      </c>
      <c r="D21" s="119">
        <v>0</v>
      </c>
      <c r="E21" s="119">
        <v>1088809.32</v>
      </c>
      <c r="F21" s="119"/>
      <c r="G21" s="119">
        <v>1186507.21</v>
      </c>
      <c r="H21" s="119">
        <v>0</v>
      </c>
      <c r="I21" s="119"/>
      <c r="J21" s="125"/>
    </row>
    <row r="22" spans="1:10" x14ac:dyDescent="0.25">
      <c r="A22" s="118" t="s">
        <v>131</v>
      </c>
      <c r="B22" s="119">
        <v>0</v>
      </c>
      <c r="C22" s="119">
        <v>25000</v>
      </c>
      <c r="D22" s="119">
        <v>0</v>
      </c>
      <c r="E22" s="119">
        <v>25000</v>
      </c>
      <c r="F22" s="119"/>
      <c r="G22" s="119">
        <v>25000</v>
      </c>
      <c r="H22" s="119">
        <v>0</v>
      </c>
      <c r="I22" s="119"/>
      <c r="J22" s="125"/>
    </row>
    <row r="23" spans="1:10" ht="30" x14ac:dyDescent="0.25">
      <c r="A23" s="118" t="s">
        <v>270</v>
      </c>
      <c r="B23" s="119">
        <v>0</v>
      </c>
      <c r="C23" s="119">
        <v>0</v>
      </c>
      <c r="D23" s="119">
        <v>1194500</v>
      </c>
      <c r="E23" s="119"/>
      <c r="F23" s="119"/>
      <c r="G23" s="119"/>
      <c r="H23" s="119">
        <v>1195982.5</v>
      </c>
      <c r="I23" s="119"/>
      <c r="J23" s="125"/>
    </row>
    <row r="24" spans="1:10" ht="65.25" customHeight="1" x14ac:dyDescent="0.25">
      <c r="A24" s="118" t="s">
        <v>271</v>
      </c>
      <c r="B24" s="119">
        <v>0</v>
      </c>
      <c r="C24" s="119">
        <v>0</v>
      </c>
      <c r="D24" s="119">
        <v>145438.78</v>
      </c>
      <c r="E24" s="119"/>
      <c r="F24" s="119"/>
      <c r="G24" s="119"/>
      <c r="H24" s="119">
        <v>145354.62</v>
      </c>
      <c r="I24" s="119"/>
      <c r="J24" s="125"/>
    </row>
    <row r="25" spans="1:10" ht="36.75" customHeight="1" x14ac:dyDescent="0.25">
      <c r="A25" s="118" t="s">
        <v>272</v>
      </c>
      <c r="B25" s="119"/>
      <c r="C25" s="119"/>
      <c r="D25" s="119">
        <v>20200</v>
      </c>
      <c r="E25" s="119"/>
      <c r="F25" s="119"/>
      <c r="G25" s="119"/>
      <c r="H25" s="119">
        <v>20200</v>
      </c>
      <c r="I25" s="119"/>
      <c r="J25" s="125"/>
    </row>
    <row r="26" spans="1:10" x14ac:dyDescent="0.25">
      <c r="A26" s="126" t="s">
        <v>132</v>
      </c>
      <c r="B26" s="127">
        <v>56920.93</v>
      </c>
      <c r="C26" s="127">
        <v>74306.45</v>
      </c>
      <c r="D26" s="127">
        <v>0</v>
      </c>
      <c r="E26" s="127">
        <v>56201.45</v>
      </c>
      <c r="F26" s="127"/>
      <c r="G26" s="127">
        <v>74306.45</v>
      </c>
      <c r="H26" s="127">
        <v>0</v>
      </c>
      <c r="I26" s="128"/>
      <c r="J26" s="129"/>
    </row>
    <row r="27" spans="1:10" ht="30" x14ac:dyDescent="0.25">
      <c r="A27" s="126" t="s">
        <v>133</v>
      </c>
      <c r="B27" s="127">
        <v>0</v>
      </c>
      <c r="C27" s="127">
        <v>145438.70000000001</v>
      </c>
      <c r="D27" s="127">
        <v>0</v>
      </c>
      <c r="E27" s="127">
        <v>145438.70000000001</v>
      </c>
      <c r="F27" s="127"/>
      <c r="G27" s="127">
        <v>145438.70000000001</v>
      </c>
      <c r="H27" s="127">
        <v>0</v>
      </c>
      <c r="I27" s="128"/>
      <c r="J27" s="129"/>
    </row>
    <row r="28" spans="1:10" x14ac:dyDescent="0.25">
      <c r="A28" s="126" t="s">
        <v>273</v>
      </c>
      <c r="B28" s="127">
        <v>0</v>
      </c>
      <c r="C28" s="127">
        <v>0</v>
      </c>
      <c r="D28" s="127">
        <v>101200</v>
      </c>
      <c r="E28" s="127"/>
      <c r="F28" s="127"/>
      <c r="G28" s="127"/>
      <c r="H28" s="127">
        <v>101200</v>
      </c>
      <c r="I28" s="128"/>
      <c r="J28" s="129"/>
    </row>
    <row r="29" spans="1:10" x14ac:dyDescent="0.25">
      <c r="A29" s="130" t="s">
        <v>134</v>
      </c>
      <c r="B29" s="131">
        <f>SUM(B30)</f>
        <v>2060</v>
      </c>
      <c r="C29" s="131">
        <f>SUM(C30)</f>
        <v>660</v>
      </c>
      <c r="D29" s="131">
        <v>0</v>
      </c>
      <c r="E29" s="131">
        <f>SUM(E30)</f>
        <v>0</v>
      </c>
      <c r="F29" s="131"/>
      <c r="G29" s="131">
        <f>G30</f>
        <v>660</v>
      </c>
      <c r="H29" s="131">
        <v>360</v>
      </c>
      <c r="I29" s="277">
        <v>0</v>
      </c>
      <c r="J29" s="278">
        <v>0</v>
      </c>
    </row>
    <row r="30" spans="1:10" x14ac:dyDescent="0.25">
      <c r="A30" s="126" t="s">
        <v>135</v>
      </c>
      <c r="B30" s="127">
        <v>2060</v>
      </c>
      <c r="C30" s="127">
        <v>660</v>
      </c>
      <c r="D30" s="127">
        <v>0</v>
      </c>
      <c r="E30" s="127">
        <v>0</v>
      </c>
      <c r="F30" s="127"/>
      <c r="G30" s="127">
        <v>660</v>
      </c>
      <c r="H30" s="127">
        <v>360</v>
      </c>
      <c r="I30" s="128"/>
      <c r="J30" s="129"/>
    </row>
    <row r="31" spans="1:10" ht="15.75" customHeight="1" x14ac:dyDescent="0.25">
      <c r="A31" s="326" t="s">
        <v>136</v>
      </c>
      <c r="B31" s="326"/>
      <c r="C31" s="326"/>
      <c r="D31" s="326"/>
      <c r="E31" s="326"/>
      <c r="F31" s="326"/>
      <c r="G31" s="326"/>
      <c r="H31" s="326"/>
      <c r="I31" s="326"/>
    </row>
    <row r="32" spans="1:10" ht="18.75" thickBot="1" x14ac:dyDescent="0.3">
      <c r="A32" s="1"/>
      <c r="B32" s="1"/>
      <c r="C32" s="1"/>
      <c r="D32" s="1"/>
      <c r="E32" s="1"/>
      <c r="F32" s="1"/>
      <c r="G32" s="1"/>
      <c r="H32" s="2"/>
      <c r="I32" s="2"/>
    </row>
    <row r="33" spans="1:12" ht="25.5" x14ac:dyDescent="0.25">
      <c r="A33" s="44" t="s">
        <v>119</v>
      </c>
      <c r="B33" s="45" t="s">
        <v>257</v>
      </c>
      <c r="C33" s="46" t="s">
        <v>258</v>
      </c>
      <c r="D33" s="46" t="s">
        <v>259</v>
      </c>
      <c r="E33" s="46" t="s">
        <v>3</v>
      </c>
      <c r="F33" s="46" t="s">
        <v>247</v>
      </c>
      <c r="G33" s="46" t="s">
        <v>249</v>
      </c>
      <c r="H33" s="46" t="s">
        <v>247</v>
      </c>
      <c r="I33" s="46" t="s">
        <v>32</v>
      </c>
      <c r="J33" s="47" t="s">
        <v>261</v>
      </c>
    </row>
    <row r="34" spans="1:12" x14ac:dyDescent="0.25">
      <c r="A34" s="132" t="s">
        <v>8</v>
      </c>
      <c r="B34" s="296">
        <f>SUM(B35+B40+B42+B44+B53)</f>
        <v>1370465.06</v>
      </c>
      <c r="C34" s="137">
        <f>SUM(C35++C40+C42+C44+C53)</f>
        <v>1546074.3299999998</v>
      </c>
      <c r="D34" s="137">
        <f>SUM(D35+D40+D44+D49+D52)</f>
        <v>1496123.78</v>
      </c>
      <c r="E34" s="133"/>
      <c r="F34" s="133"/>
      <c r="G34" s="133"/>
      <c r="H34" s="137">
        <f>SUM(H35+H40+H44+H49+H52+H53)</f>
        <v>1501122.61</v>
      </c>
      <c r="I34" s="133"/>
      <c r="J34" s="134"/>
    </row>
    <row r="35" spans="1:12" x14ac:dyDescent="0.25">
      <c r="A35" s="135" t="s">
        <v>120</v>
      </c>
      <c r="B35" s="136">
        <f>SUM(B36:B39)</f>
        <v>193717.82</v>
      </c>
      <c r="C35" s="137">
        <f>SUM(C36:C39)</f>
        <v>84840.97</v>
      </c>
      <c r="D35" s="136">
        <f>SUM(D36:D39)</f>
        <v>32785</v>
      </c>
      <c r="E35" s="136">
        <f>SUM(E36:E39)</f>
        <v>26142.25</v>
      </c>
      <c r="F35" s="136">
        <f>SUM(F36:F39)</f>
        <v>26142.25</v>
      </c>
      <c r="G35" s="136">
        <f>G36</f>
        <v>84840.97</v>
      </c>
      <c r="H35" s="136">
        <f>SUM(H36:H39)</f>
        <v>32785</v>
      </c>
      <c r="I35" s="136">
        <v>0</v>
      </c>
      <c r="J35" s="138">
        <f>I35</f>
        <v>0</v>
      </c>
    </row>
    <row r="36" spans="1:12" x14ac:dyDescent="0.25">
      <c r="A36" s="139" t="s">
        <v>121</v>
      </c>
      <c r="B36" s="140">
        <v>3918.69</v>
      </c>
      <c r="C36" s="141">
        <v>84840.97</v>
      </c>
      <c r="D36" s="140">
        <v>32785</v>
      </c>
      <c r="E36" s="140">
        <v>26142.25</v>
      </c>
      <c r="F36" s="140">
        <v>26142.25</v>
      </c>
      <c r="G36" s="140">
        <v>84840.97</v>
      </c>
      <c r="H36" s="140">
        <v>32785</v>
      </c>
      <c r="I36" s="136"/>
      <c r="J36" s="138"/>
    </row>
    <row r="37" spans="1:12" ht="25.5" x14ac:dyDescent="0.25">
      <c r="A37" s="139" t="str">
        <f>$A$13</f>
        <v>12 Fond poravnavanja i dodani udio u porezu na dohodak</v>
      </c>
      <c r="B37" s="140">
        <v>138306.13</v>
      </c>
      <c r="C37" s="141">
        <v>0</v>
      </c>
      <c r="D37" s="140">
        <v>0</v>
      </c>
      <c r="E37" s="140">
        <v>0</v>
      </c>
      <c r="F37" s="140">
        <v>0</v>
      </c>
      <c r="G37" s="140">
        <v>0</v>
      </c>
      <c r="H37" s="140">
        <v>0</v>
      </c>
      <c r="I37" s="136"/>
      <c r="J37" s="138"/>
    </row>
    <row r="38" spans="1:12" x14ac:dyDescent="0.25">
      <c r="A38" s="139" t="str">
        <f>$A$14</f>
        <v>13 Predfinanciranje</v>
      </c>
      <c r="B38" s="140">
        <v>0</v>
      </c>
      <c r="C38" s="141">
        <v>0</v>
      </c>
      <c r="D38" s="140">
        <v>0</v>
      </c>
      <c r="E38" s="140">
        <v>0</v>
      </c>
      <c r="F38" s="140">
        <v>0</v>
      </c>
      <c r="G38" s="140">
        <v>0</v>
      </c>
      <c r="H38" s="140">
        <v>0</v>
      </c>
      <c r="I38" s="136"/>
      <c r="J38" s="138"/>
    </row>
    <row r="39" spans="1:12" x14ac:dyDescent="0.25">
      <c r="A39" s="142" t="str">
        <f>$A$15</f>
        <v>17 Višak - Fond porav.i dod.udio u por.na doh.</v>
      </c>
      <c r="B39" s="140">
        <v>51493</v>
      </c>
      <c r="C39" s="141">
        <v>0</v>
      </c>
      <c r="D39" s="140">
        <v>0</v>
      </c>
      <c r="E39" s="140">
        <v>0</v>
      </c>
      <c r="F39" s="140">
        <v>0</v>
      </c>
      <c r="G39" s="140">
        <v>0</v>
      </c>
      <c r="H39" s="140">
        <v>0</v>
      </c>
      <c r="I39" s="136"/>
      <c r="J39" s="138"/>
    </row>
    <row r="40" spans="1:12" x14ac:dyDescent="0.25">
      <c r="A40" s="54" t="s">
        <v>125</v>
      </c>
      <c r="B40" s="136">
        <f>SUM(B41)</f>
        <v>2500.75</v>
      </c>
      <c r="C40" s="143">
        <f>SUM(C41)</f>
        <v>3650</v>
      </c>
      <c r="D40" s="136">
        <f>SUM(D41)</f>
        <v>2000</v>
      </c>
      <c r="E40" s="136">
        <f>SUM(E41)</f>
        <v>3650</v>
      </c>
      <c r="F40" s="136">
        <f>SUM(F41)</f>
        <v>3650</v>
      </c>
      <c r="G40" s="136">
        <f>G41</f>
        <v>3650</v>
      </c>
      <c r="H40" s="136">
        <v>5240.49</v>
      </c>
      <c r="I40" s="136">
        <v>0</v>
      </c>
      <c r="J40" s="138">
        <v>0</v>
      </c>
    </row>
    <row r="41" spans="1:12" x14ac:dyDescent="0.25">
      <c r="A41" s="139" t="s">
        <v>137</v>
      </c>
      <c r="B41" s="140">
        <v>2500.75</v>
      </c>
      <c r="C41" s="141">
        <v>3650</v>
      </c>
      <c r="D41" s="140">
        <v>2000</v>
      </c>
      <c r="E41" s="140">
        <v>3650</v>
      </c>
      <c r="F41" s="140">
        <v>3650</v>
      </c>
      <c r="G41" s="140">
        <v>3650</v>
      </c>
      <c r="H41" s="140">
        <v>5240.49</v>
      </c>
      <c r="I41" s="136"/>
      <c r="J41" s="138"/>
    </row>
    <row r="42" spans="1:12" x14ac:dyDescent="0.25">
      <c r="A42" s="123" t="s">
        <v>127</v>
      </c>
      <c r="B42" s="144">
        <f>SUM(B43)</f>
        <v>18612.07</v>
      </c>
      <c r="C42" s="143">
        <f>SUM(C43)</f>
        <v>22624</v>
      </c>
      <c r="D42" s="144">
        <f>SUM(D43)</f>
        <v>0</v>
      </c>
      <c r="E42" s="144">
        <f>SUM(E43)</f>
        <v>3664</v>
      </c>
      <c r="F42" s="144">
        <f>SUM(F43)</f>
        <v>3664</v>
      </c>
      <c r="G42" s="144">
        <f>G43</f>
        <v>22624</v>
      </c>
      <c r="H42" s="144">
        <f>SUM(H43)</f>
        <v>0</v>
      </c>
      <c r="I42" s="144">
        <v>0</v>
      </c>
      <c r="J42" s="145">
        <f>I42</f>
        <v>0</v>
      </c>
    </row>
    <row r="43" spans="1:12" x14ac:dyDescent="0.25">
      <c r="A43" s="118" t="s">
        <v>128</v>
      </c>
      <c r="B43" s="146">
        <v>18612.07</v>
      </c>
      <c r="C43" s="141">
        <v>22624</v>
      </c>
      <c r="D43" s="146">
        <v>0</v>
      </c>
      <c r="E43" s="146">
        <v>3664</v>
      </c>
      <c r="F43" s="146">
        <v>3664</v>
      </c>
      <c r="G43" s="146">
        <v>22624</v>
      </c>
      <c r="H43" s="146">
        <v>0</v>
      </c>
      <c r="I43" s="144"/>
      <c r="J43" s="145"/>
    </row>
    <row r="44" spans="1:12" x14ac:dyDescent="0.25">
      <c r="A44" s="48" t="s">
        <v>129</v>
      </c>
      <c r="B44" s="144">
        <f>SUM(B45:B50)</f>
        <v>1153574.42</v>
      </c>
      <c r="C44" s="143">
        <f>SUM(C45:C51)</f>
        <v>1434299.3599999999</v>
      </c>
      <c r="D44" s="144">
        <f>SUM(D47:D48)</f>
        <v>1339938.78</v>
      </c>
      <c r="E44" s="144">
        <f>SUM(E45:E51)</f>
        <v>1315449.47</v>
      </c>
      <c r="F44" s="144">
        <f>SUM(F45:F51)</f>
        <v>1334949.47</v>
      </c>
      <c r="G44" s="144">
        <f>SUM(G45:G51)</f>
        <v>1434299.3599999999</v>
      </c>
      <c r="H44" s="144">
        <f>SUM(H47:H48)</f>
        <v>1341337.1200000001</v>
      </c>
      <c r="I44" s="144">
        <v>0</v>
      </c>
      <c r="J44" s="145">
        <f>I44</f>
        <v>0</v>
      </c>
      <c r="L44" s="273"/>
    </row>
    <row r="45" spans="1:12" x14ac:dyDescent="0.25">
      <c r="A45" s="118" t="s">
        <v>130</v>
      </c>
      <c r="B45" s="146">
        <v>1096653.49</v>
      </c>
      <c r="C45" s="141">
        <v>1189554.21</v>
      </c>
      <c r="D45" s="146">
        <v>0</v>
      </c>
      <c r="E45" s="146">
        <v>1088809.32</v>
      </c>
      <c r="F45" s="146">
        <v>1108309.32</v>
      </c>
      <c r="G45" s="276">
        <v>1189554.21</v>
      </c>
      <c r="H45" s="146">
        <v>0</v>
      </c>
      <c r="I45" s="144"/>
      <c r="J45" s="145"/>
      <c r="L45" s="273"/>
    </row>
    <row r="46" spans="1:12" x14ac:dyDescent="0.25">
      <c r="A46" s="118" t="s">
        <v>131</v>
      </c>
      <c r="B46" s="146">
        <v>0</v>
      </c>
      <c r="C46" s="141">
        <v>25000</v>
      </c>
      <c r="D46" s="146"/>
      <c r="E46" s="146">
        <v>25000</v>
      </c>
      <c r="F46" s="146">
        <v>25000</v>
      </c>
      <c r="G46" s="146">
        <v>25000</v>
      </c>
      <c r="H46" s="146"/>
      <c r="I46" s="144"/>
      <c r="J46" s="145"/>
    </row>
    <row r="47" spans="1:12" ht="35.25" customHeight="1" x14ac:dyDescent="0.25">
      <c r="A47" s="118" t="s">
        <v>274</v>
      </c>
      <c r="B47" s="146"/>
      <c r="C47" s="141"/>
      <c r="D47" s="146">
        <v>1194500</v>
      </c>
      <c r="E47" s="146"/>
      <c r="F47" s="146"/>
      <c r="G47" s="146"/>
      <c r="H47" s="146">
        <v>1195982.5</v>
      </c>
      <c r="I47" s="144"/>
      <c r="J47" s="145"/>
    </row>
    <row r="48" spans="1:12" ht="60" customHeight="1" x14ac:dyDescent="0.25">
      <c r="A48" s="118" t="s">
        <v>275</v>
      </c>
      <c r="B48" s="146"/>
      <c r="C48" s="141"/>
      <c r="D48" s="146">
        <v>145438.78</v>
      </c>
      <c r="E48" s="146"/>
      <c r="F48" s="146"/>
      <c r="G48" s="146"/>
      <c r="H48" s="146">
        <v>145354.62</v>
      </c>
      <c r="I48" s="144"/>
      <c r="J48" s="145"/>
    </row>
    <row r="49" spans="1:10" ht="38.25" customHeight="1" x14ac:dyDescent="0.25">
      <c r="A49" s="118" t="s">
        <v>272</v>
      </c>
      <c r="B49" s="146"/>
      <c r="C49" s="141"/>
      <c r="D49" s="146">
        <v>20200</v>
      </c>
      <c r="E49" s="146"/>
      <c r="F49" s="146"/>
      <c r="G49" s="146"/>
      <c r="H49" s="146">
        <v>20200</v>
      </c>
      <c r="I49" s="144"/>
      <c r="J49" s="145"/>
    </row>
    <row r="50" spans="1:10" x14ac:dyDescent="0.25">
      <c r="A50" s="147" t="s">
        <v>132</v>
      </c>
      <c r="B50" s="146">
        <v>56920.93</v>
      </c>
      <c r="C50" s="148">
        <v>74306.45</v>
      </c>
      <c r="D50" s="146">
        <v>0</v>
      </c>
      <c r="E50" s="146">
        <v>56201.45</v>
      </c>
      <c r="F50" s="146">
        <v>56201.45</v>
      </c>
      <c r="G50" s="146">
        <v>74306.45</v>
      </c>
      <c r="H50" s="146">
        <v>0</v>
      </c>
      <c r="I50" s="144"/>
      <c r="J50" s="145"/>
    </row>
    <row r="51" spans="1:10" ht="30" x14ac:dyDescent="0.25">
      <c r="A51" s="147" t="s">
        <v>138</v>
      </c>
      <c r="B51" s="146"/>
      <c r="C51" s="148">
        <v>145438.70000000001</v>
      </c>
      <c r="D51" s="146">
        <v>0</v>
      </c>
      <c r="E51" s="146">
        <v>145438.70000000001</v>
      </c>
      <c r="F51" s="146">
        <v>145438.70000000001</v>
      </c>
      <c r="G51" s="146">
        <v>145438.70000000001</v>
      </c>
      <c r="H51" s="146">
        <v>0</v>
      </c>
      <c r="I51" s="144"/>
      <c r="J51" s="145"/>
    </row>
    <row r="52" spans="1:10" x14ac:dyDescent="0.25">
      <c r="A52" s="147" t="s">
        <v>273</v>
      </c>
      <c r="B52" s="146"/>
      <c r="C52" s="148"/>
      <c r="D52" s="146">
        <v>101200</v>
      </c>
      <c r="E52" s="146"/>
      <c r="F52" s="146"/>
      <c r="G52" s="146"/>
      <c r="H52" s="146">
        <v>101200</v>
      </c>
      <c r="I52" s="144"/>
      <c r="J52" s="145"/>
    </row>
    <row r="53" spans="1:10" x14ac:dyDescent="0.25">
      <c r="A53" s="149" t="s">
        <v>134</v>
      </c>
      <c r="B53" s="144">
        <f>SUM(B54)</f>
        <v>2060</v>
      </c>
      <c r="C53" s="150">
        <f>SUM(C54)</f>
        <v>660</v>
      </c>
      <c r="D53" s="144">
        <v>0</v>
      </c>
      <c r="E53" s="144">
        <f>SUM(E54)</f>
        <v>0</v>
      </c>
      <c r="F53" s="144">
        <v>0</v>
      </c>
      <c r="G53" s="144">
        <f>G54</f>
        <v>660</v>
      </c>
      <c r="H53" s="144">
        <v>360</v>
      </c>
      <c r="I53" s="144">
        <v>0</v>
      </c>
      <c r="J53" s="145">
        <f>I53</f>
        <v>0</v>
      </c>
    </row>
    <row r="54" spans="1:10" ht="15.75" thickBot="1" x14ac:dyDescent="0.3">
      <c r="A54" s="297" t="s">
        <v>135</v>
      </c>
      <c r="B54" s="298">
        <v>2060</v>
      </c>
      <c r="C54" s="299">
        <v>660</v>
      </c>
      <c r="D54" s="298">
        <v>0</v>
      </c>
      <c r="E54" s="298">
        <v>0</v>
      </c>
      <c r="F54" s="298">
        <v>0</v>
      </c>
      <c r="G54" s="298">
        <v>660</v>
      </c>
      <c r="H54" s="298">
        <v>360</v>
      </c>
      <c r="I54" s="298">
        <v>0</v>
      </c>
      <c r="J54" s="300">
        <v>0</v>
      </c>
    </row>
    <row r="55" spans="1:10" x14ac:dyDescent="0.25">
      <c r="F55" s="273"/>
      <c r="G55" s="273"/>
    </row>
  </sheetData>
  <mergeCells count="5">
    <mergeCell ref="A3:I3"/>
    <mergeCell ref="A5:I5"/>
    <mergeCell ref="A7:I7"/>
    <mergeCell ref="A31:I31"/>
    <mergeCell ref="A1:I2"/>
  </mergeCells>
  <pageMargins left="0.7" right="0.7" top="0.75" bottom="0.75" header="0.3" footer="0.3"/>
  <pageSetup paperSize="9" scale="4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workbookViewId="0">
      <selection activeCell="B4" sqref="B4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7" x14ac:dyDescent="0.25">
      <c r="A1" s="326" t="s">
        <v>281</v>
      </c>
      <c r="B1" s="326"/>
      <c r="C1" s="326"/>
      <c r="D1" s="326"/>
      <c r="E1" s="326"/>
      <c r="F1" s="326"/>
      <c r="G1" s="326"/>
    </row>
    <row r="2" spans="1:7" ht="18" customHeight="1" x14ac:dyDescent="0.25">
      <c r="A2" s="327"/>
      <c r="B2" s="327"/>
      <c r="C2" s="327"/>
      <c r="D2" s="327"/>
      <c r="E2" s="327"/>
      <c r="F2" s="327"/>
      <c r="G2" s="327"/>
    </row>
    <row r="3" spans="1:7" ht="15.75" x14ac:dyDescent="0.25">
      <c r="A3" s="326" t="s">
        <v>0</v>
      </c>
      <c r="B3" s="326"/>
      <c r="C3" s="326"/>
      <c r="D3" s="326"/>
      <c r="E3" s="326"/>
      <c r="F3" s="344"/>
      <c r="G3" s="344"/>
    </row>
    <row r="4" spans="1:7" ht="18" x14ac:dyDescent="0.25">
      <c r="A4" s="1"/>
      <c r="B4" s="1"/>
      <c r="C4" s="1"/>
      <c r="D4" s="1"/>
      <c r="E4" s="1"/>
      <c r="F4" s="2"/>
      <c r="G4" s="2"/>
    </row>
    <row r="5" spans="1:7" ht="15.75" x14ac:dyDescent="0.25">
      <c r="A5" s="326" t="s">
        <v>24</v>
      </c>
      <c r="B5" s="332"/>
      <c r="C5" s="332"/>
      <c r="D5" s="332"/>
      <c r="E5" s="332"/>
      <c r="F5" s="332"/>
      <c r="G5" s="332"/>
    </row>
    <row r="6" spans="1:7" ht="18" x14ac:dyDescent="0.25">
      <c r="A6" s="1"/>
      <c r="B6" s="1"/>
      <c r="C6" s="1"/>
      <c r="D6" s="1"/>
      <c r="E6" s="1"/>
      <c r="F6" s="2"/>
      <c r="G6" s="2"/>
    </row>
    <row r="7" spans="1:7" ht="15.75" x14ac:dyDescent="0.25">
      <c r="A7" s="326" t="s">
        <v>139</v>
      </c>
      <c r="B7" s="350"/>
      <c r="C7" s="350"/>
      <c r="D7" s="350"/>
      <c r="E7" s="350"/>
      <c r="F7" s="350"/>
      <c r="G7" s="350"/>
    </row>
    <row r="8" spans="1:7" ht="18.75" thickBot="1" x14ac:dyDescent="0.3">
      <c r="A8" s="1"/>
      <c r="B8" s="1"/>
      <c r="C8" s="1"/>
      <c r="D8" s="1"/>
      <c r="E8" s="1"/>
      <c r="F8" s="2"/>
      <c r="G8" s="2"/>
    </row>
    <row r="9" spans="1:7" ht="25.5" x14ac:dyDescent="0.25">
      <c r="A9" s="109" t="s">
        <v>119</v>
      </c>
      <c r="B9" s="111" t="s">
        <v>257</v>
      </c>
      <c r="C9" s="111" t="s">
        <v>260</v>
      </c>
      <c r="D9" s="111" t="s">
        <v>259</v>
      </c>
      <c r="E9" s="111" t="s">
        <v>278</v>
      </c>
      <c r="F9" s="111" t="s">
        <v>32</v>
      </c>
      <c r="G9" s="112" t="s">
        <v>261</v>
      </c>
    </row>
    <row r="10" spans="1:7" x14ac:dyDescent="0.25">
      <c r="A10" s="151" t="s">
        <v>140</v>
      </c>
      <c r="B10" s="121">
        <f t="shared" ref="B10:C12" si="0">B11</f>
        <v>1370465.06</v>
      </c>
      <c r="C10" s="121">
        <f t="shared" si="0"/>
        <v>1546074.33</v>
      </c>
      <c r="D10" s="121">
        <f>D11</f>
        <v>1496123.7</v>
      </c>
      <c r="E10" s="121">
        <v>1501122.61</v>
      </c>
      <c r="F10" s="121">
        <v>1501122.61</v>
      </c>
      <c r="G10" s="122">
        <f>F10</f>
        <v>1501122.61</v>
      </c>
    </row>
    <row r="11" spans="1:7" x14ac:dyDescent="0.25">
      <c r="A11" s="151" t="s">
        <v>141</v>
      </c>
      <c r="B11" s="119">
        <f t="shared" si="0"/>
        <v>1370465.06</v>
      </c>
      <c r="C11" s="119">
        <f t="shared" si="0"/>
        <v>1546074.33</v>
      </c>
      <c r="D11" s="119">
        <f>D12</f>
        <v>1496123.7</v>
      </c>
      <c r="E11" s="119">
        <v>1501122.61</v>
      </c>
      <c r="F11" s="119">
        <v>1501122.61</v>
      </c>
      <c r="G11" s="120">
        <v>1501122.61</v>
      </c>
    </row>
    <row r="12" spans="1:7" x14ac:dyDescent="0.25">
      <c r="A12" s="139" t="s">
        <v>142</v>
      </c>
      <c r="B12" s="119">
        <f t="shared" si="0"/>
        <v>1370465.06</v>
      </c>
      <c r="C12" s="119">
        <f t="shared" si="0"/>
        <v>1546074.33</v>
      </c>
      <c r="D12" s="119">
        <f>D13</f>
        <v>1496123.7</v>
      </c>
      <c r="E12" s="119">
        <v>1501122.61</v>
      </c>
      <c r="F12" s="119">
        <v>1501122.61</v>
      </c>
      <c r="G12" s="120">
        <v>1501122.61</v>
      </c>
    </row>
    <row r="13" spans="1:7" ht="15.75" thickBot="1" x14ac:dyDescent="0.3">
      <c r="A13" s="152" t="s">
        <v>143</v>
      </c>
      <c r="B13" s="153">
        <v>1370465.06</v>
      </c>
      <c r="C13" s="153">
        <v>1546074.33</v>
      </c>
      <c r="D13" s="153">
        <v>1496123.7</v>
      </c>
      <c r="E13" s="153">
        <v>1501122.61</v>
      </c>
      <c r="F13" s="153">
        <v>1501122.61</v>
      </c>
      <c r="G13" s="154">
        <v>1501122.61</v>
      </c>
    </row>
    <row r="14" spans="1:7" x14ac:dyDescent="0.25">
      <c r="A14" s="155"/>
      <c r="B14" s="155"/>
      <c r="C14" s="155"/>
      <c r="D14" s="155"/>
      <c r="E14" s="155"/>
      <c r="F14" s="155"/>
      <c r="G14" s="155"/>
    </row>
    <row r="15" spans="1:7" x14ac:dyDescent="0.25">
      <c r="A15" s="156"/>
      <c r="B15" s="157"/>
      <c r="C15" s="157"/>
      <c r="D15" s="157"/>
      <c r="E15" s="157"/>
      <c r="F15" s="157"/>
      <c r="G15" s="158"/>
    </row>
    <row r="16" spans="1:7" x14ac:dyDescent="0.25">
      <c r="A16" s="159"/>
      <c r="B16" s="157"/>
      <c r="C16" s="157"/>
      <c r="D16" s="157"/>
      <c r="E16" s="157"/>
      <c r="F16" s="157"/>
      <c r="G16" s="158"/>
    </row>
  </sheetData>
  <mergeCells count="4">
    <mergeCell ref="A3:G3"/>
    <mergeCell ref="A5:G5"/>
    <mergeCell ref="A7:G7"/>
    <mergeCell ref="A1:G2"/>
  </mergeCells>
  <pageMargins left="0.7" right="0.7" top="0.75" bottom="0.75" header="0.3" footer="0.3"/>
  <pageSetup paperSize="9" scale="6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x14ac:dyDescent="0.25">
      <c r="A1" s="326" t="s">
        <v>281</v>
      </c>
      <c r="B1" s="326"/>
      <c r="C1" s="326"/>
      <c r="D1" s="326"/>
      <c r="E1" s="326"/>
      <c r="F1" s="326"/>
      <c r="G1" s="326"/>
      <c r="H1" s="326"/>
    </row>
    <row r="2" spans="1:8" ht="18" customHeight="1" x14ac:dyDescent="0.25">
      <c r="A2" s="327"/>
      <c r="B2" s="327"/>
      <c r="C2" s="327"/>
      <c r="D2" s="327"/>
      <c r="E2" s="327"/>
      <c r="F2" s="327"/>
      <c r="G2" s="327"/>
      <c r="H2" s="327"/>
    </row>
    <row r="3" spans="1:8" ht="15.75" customHeight="1" x14ac:dyDescent="0.25">
      <c r="A3" s="326" t="s">
        <v>0</v>
      </c>
      <c r="B3" s="326"/>
      <c r="C3" s="326"/>
      <c r="D3" s="326"/>
      <c r="E3" s="326"/>
      <c r="F3" s="326"/>
      <c r="G3" s="326"/>
      <c r="H3" s="326"/>
    </row>
    <row r="4" spans="1:8" ht="18" x14ac:dyDescent="0.25">
      <c r="A4" s="1"/>
      <c r="B4" s="1"/>
      <c r="C4" s="1"/>
      <c r="D4" s="1"/>
      <c r="E4" s="1"/>
      <c r="F4" s="1"/>
      <c r="G4" s="2"/>
      <c r="H4" s="2"/>
    </row>
    <row r="5" spans="1:8" ht="15.75" x14ac:dyDescent="0.25">
      <c r="A5" s="326" t="s">
        <v>144</v>
      </c>
      <c r="B5" s="326"/>
      <c r="C5" s="326"/>
      <c r="D5" s="326"/>
      <c r="E5" s="326"/>
      <c r="F5" s="326"/>
      <c r="G5" s="326"/>
      <c r="H5" s="326"/>
    </row>
    <row r="6" spans="1:8" ht="18.75" thickBot="1" x14ac:dyDescent="0.3">
      <c r="A6" s="1"/>
      <c r="B6" s="1"/>
      <c r="C6" s="1"/>
      <c r="D6" s="1"/>
      <c r="E6" s="1"/>
      <c r="F6" s="1"/>
      <c r="G6" s="2"/>
      <c r="H6" s="2"/>
    </row>
    <row r="7" spans="1:8" ht="25.5" x14ac:dyDescent="0.25">
      <c r="A7" s="109" t="s">
        <v>26</v>
      </c>
      <c r="B7" s="110" t="s">
        <v>27</v>
      </c>
      <c r="C7" s="110" t="s">
        <v>145</v>
      </c>
      <c r="D7" s="110" t="s">
        <v>257</v>
      </c>
      <c r="E7" s="111" t="s">
        <v>260</v>
      </c>
      <c r="F7" s="111" t="s">
        <v>259</v>
      </c>
      <c r="G7" s="111" t="s">
        <v>32</v>
      </c>
      <c r="H7" s="112" t="s">
        <v>261</v>
      </c>
    </row>
    <row r="8" spans="1:8" x14ac:dyDescent="0.25">
      <c r="A8" s="160"/>
      <c r="B8" s="161"/>
      <c r="C8" s="162" t="s">
        <v>146</v>
      </c>
      <c r="D8" s="161"/>
      <c r="E8" s="163"/>
      <c r="F8" s="163"/>
      <c r="G8" s="163"/>
      <c r="H8" s="164"/>
    </row>
    <row r="9" spans="1:8" ht="25.5" x14ac:dyDescent="0.25">
      <c r="A9" s="151">
        <v>8</v>
      </c>
      <c r="B9" s="165"/>
      <c r="C9" s="165" t="s">
        <v>147</v>
      </c>
      <c r="D9" s="166"/>
      <c r="E9" s="167"/>
      <c r="F9" s="167"/>
      <c r="G9" s="167"/>
      <c r="H9" s="168"/>
    </row>
    <row r="10" spans="1:8" x14ac:dyDescent="0.25">
      <c r="A10" s="151"/>
      <c r="B10" s="169">
        <v>84</v>
      </c>
      <c r="C10" s="169" t="s">
        <v>148</v>
      </c>
      <c r="D10" s="166"/>
      <c r="E10" s="167"/>
      <c r="F10" s="167"/>
      <c r="G10" s="167"/>
      <c r="H10" s="168"/>
    </row>
    <row r="11" spans="1:8" x14ac:dyDescent="0.25">
      <c r="A11" s="151"/>
      <c r="B11" s="169"/>
      <c r="C11" s="170"/>
      <c r="D11" s="166"/>
      <c r="E11" s="167"/>
      <c r="F11" s="167"/>
      <c r="G11" s="167"/>
      <c r="H11" s="168"/>
    </row>
    <row r="12" spans="1:8" x14ac:dyDescent="0.25">
      <c r="A12" s="151"/>
      <c r="B12" s="169"/>
      <c r="C12" s="162" t="s">
        <v>149</v>
      </c>
      <c r="D12" s="166"/>
      <c r="E12" s="167"/>
      <c r="F12" s="167"/>
      <c r="G12" s="167"/>
      <c r="H12" s="168"/>
    </row>
    <row r="13" spans="1:8" ht="25.5" x14ac:dyDescent="0.25">
      <c r="A13" s="171">
        <v>5</v>
      </c>
      <c r="B13" s="172"/>
      <c r="C13" s="173" t="s">
        <v>150</v>
      </c>
      <c r="D13" s="166"/>
      <c r="E13" s="167"/>
      <c r="F13" s="167"/>
      <c r="G13" s="167"/>
      <c r="H13" s="168"/>
    </row>
    <row r="14" spans="1:8" ht="26.25" thickBot="1" x14ac:dyDescent="0.3">
      <c r="A14" s="174"/>
      <c r="B14" s="175">
        <v>54</v>
      </c>
      <c r="C14" s="176" t="s">
        <v>151</v>
      </c>
      <c r="D14" s="177"/>
      <c r="E14" s="178"/>
      <c r="F14" s="178"/>
      <c r="G14" s="178"/>
      <c r="H14" s="179"/>
    </row>
  </sheetData>
  <mergeCells count="3">
    <mergeCell ref="A3:H3"/>
    <mergeCell ref="A5:H5"/>
    <mergeCell ref="A1:H2"/>
  </mergeCells>
  <pageMargins left="0.7" right="0.7" top="0.75" bottom="0.75" header="0.3" footer="0.3"/>
  <pageSetup paperSize="9" scale="7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2"/>
    </sheetView>
  </sheetViews>
  <sheetFormatPr defaultRowHeight="15" x14ac:dyDescent="0.25"/>
  <cols>
    <col min="1" max="6" width="25.28515625" customWidth="1"/>
  </cols>
  <sheetData>
    <row r="1" spans="1:6" x14ac:dyDescent="0.25">
      <c r="A1" s="326" t="s">
        <v>282</v>
      </c>
      <c r="B1" s="326"/>
      <c r="C1" s="326"/>
      <c r="D1" s="326"/>
      <c r="E1" s="326"/>
      <c r="F1" s="326"/>
    </row>
    <row r="2" spans="1:6" ht="18" customHeight="1" x14ac:dyDescent="0.25">
      <c r="A2" s="327"/>
      <c r="B2" s="327"/>
      <c r="C2" s="327"/>
      <c r="D2" s="327"/>
      <c r="E2" s="327"/>
      <c r="F2" s="327"/>
    </row>
    <row r="3" spans="1:6" ht="15.75" customHeight="1" x14ac:dyDescent="0.25">
      <c r="A3" s="326" t="s">
        <v>0</v>
      </c>
      <c r="B3" s="326"/>
      <c r="C3" s="326"/>
      <c r="D3" s="326"/>
      <c r="E3" s="326"/>
      <c r="F3" s="326"/>
    </row>
    <row r="4" spans="1:6" ht="18" x14ac:dyDescent="0.25">
      <c r="A4" s="1"/>
      <c r="B4" s="1"/>
      <c r="C4" s="1"/>
      <c r="D4" s="1"/>
      <c r="E4" s="2"/>
      <c r="F4" s="2"/>
    </row>
    <row r="5" spans="1:6" ht="15.75" x14ac:dyDescent="0.25">
      <c r="A5" s="326" t="s">
        <v>152</v>
      </c>
      <c r="B5" s="326"/>
      <c r="C5" s="326"/>
      <c r="D5" s="326"/>
      <c r="E5" s="326"/>
      <c r="F5" s="326"/>
    </row>
    <row r="6" spans="1:6" ht="18.75" thickBot="1" x14ac:dyDescent="0.3">
      <c r="A6" s="1"/>
      <c r="B6" s="1"/>
      <c r="C6" s="1"/>
      <c r="D6" s="1"/>
      <c r="E6" s="2"/>
      <c r="F6" s="2"/>
    </row>
    <row r="7" spans="1:6" ht="25.5" x14ac:dyDescent="0.25">
      <c r="A7" s="109" t="s">
        <v>119</v>
      </c>
      <c r="B7" s="110" t="s">
        <v>257</v>
      </c>
      <c r="C7" s="111" t="s">
        <v>258</v>
      </c>
      <c r="D7" s="111" t="s">
        <v>259</v>
      </c>
      <c r="E7" s="111" t="s">
        <v>32</v>
      </c>
      <c r="F7" s="112" t="s">
        <v>261</v>
      </c>
    </row>
    <row r="8" spans="1:6" x14ac:dyDescent="0.25">
      <c r="A8" s="151" t="s">
        <v>146</v>
      </c>
      <c r="B8" s="166"/>
      <c r="C8" s="167"/>
      <c r="D8" s="167"/>
      <c r="E8" s="167"/>
      <c r="F8" s="168"/>
    </row>
    <row r="9" spans="1:6" ht="25.5" x14ac:dyDescent="0.25">
      <c r="A9" s="151" t="s">
        <v>153</v>
      </c>
      <c r="B9" s="166"/>
      <c r="C9" s="167"/>
      <c r="D9" s="167"/>
      <c r="E9" s="167"/>
      <c r="F9" s="168"/>
    </row>
    <row r="10" spans="1:6" ht="25.5" x14ac:dyDescent="0.25">
      <c r="A10" s="139" t="s">
        <v>154</v>
      </c>
      <c r="B10" s="166"/>
      <c r="C10" s="167"/>
      <c r="D10" s="167"/>
      <c r="E10" s="167"/>
      <c r="F10" s="168"/>
    </row>
    <row r="11" spans="1:6" x14ac:dyDescent="0.25">
      <c r="A11" s="139"/>
      <c r="B11" s="166"/>
      <c r="C11" s="167"/>
      <c r="D11" s="167"/>
      <c r="E11" s="167"/>
      <c r="F11" s="168"/>
    </row>
    <row r="12" spans="1:6" x14ac:dyDescent="0.25">
      <c r="A12" s="151" t="s">
        <v>149</v>
      </c>
      <c r="B12" s="166"/>
      <c r="C12" s="167"/>
      <c r="D12" s="167"/>
      <c r="E12" s="167"/>
      <c r="F12" s="168"/>
    </row>
    <row r="13" spans="1:6" x14ac:dyDescent="0.25">
      <c r="A13" s="135" t="s">
        <v>120</v>
      </c>
      <c r="B13" s="166"/>
      <c r="C13" s="167"/>
      <c r="D13" s="167"/>
      <c r="E13" s="167"/>
      <c r="F13" s="168"/>
    </row>
    <row r="14" spans="1:6" x14ac:dyDescent="0.25">
      <c r="A14" s="180" t="s">
        <v>121</v>
      </c>
      <c r="B14" s="166"/>
      <c r="C14" s="167"/>
      <c r="D14" s="167"/>
      <c r="E14" s="167"/>
      <c r="F14" s="181"/>
    </row>
    <row r="15" spans="1:6" x14ac:dyDescent="0.25">
      <c r="A15" s="135" t="s">
        <v>155</v>
      </c>
      <c r="B15" s="166"/>
      <c r="C15" s="167"/>
      <c r="D15" s="167"/>
      <c r="E15" s="167"/>
      <c r="F15" s="181"/>
    </row>
    <row r="16" spans="1:6" ht="15.75" thickBot="1" x14ac:dyDescent="0.3">
      <c r="A16" s="182" t="s">
        <v>137</v>
      </c>
      <c r="B16" s="177"/>
      <c r="C16" s="178"/>
      <c r="D16" s="178"/>
      <c r="E16" s="178"/>
      <c r="F16" s="179"/>
    </row>
  </sheetData>
  <mergeCells count="3">
    <mergeCell ref="A3:F3"/>
    <mergeCell ref="A5:F5"/>
    <mergeCell ref="A1:F2"/>
  </mergeCells>
  <pageMargins left="0.7" right="0.7" top="0.75" bottom="0.75" header="0.3" footer="0.3"/>
  <pageSetup paperSize="9" scale="8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314"/>
  <sheetViews>
    <sheetView tabSelected="1" zoomScale="90" zoomScaleNormal="90" workbookViewId="0">
      <selection sqref="A1:M1"/>
    </sheetView>
  </sheetViews>
  <sheetFormatPr defaultRowHeight="15" x14ac:dyDescent="0.25"/>
  <cols>
    <col min="1" max="1" width="9.5703125" customWidth="1"/>
    <col min="2" max="2" width="8.42578125" bestFit="1" customWidth="1"/>
    <col min="3" max="3" width="8.7109375" customWidth="1"/>
    <col min="4" max="4" width="41.7109375" customWidth="1"/>
    <col min="5" max="7" width="25.28515625" customWidth="1"/>
    <col min="8" max="10" width="25.28515625" hidden="1" customWidth="1"/>
    <col min="11" max="13" width="25.28515625" customWidth="1"/>
    <col min="14" max="14" width="9.85546875" bestFit="1" customWidth="1"/>
    <col min="15" max="15" width="10.85546875" bestFit="1" customWidth="1"/>
  </cols>
  <sheetData>
    <row r="1" spans="1:13" ht="42" customHeight="1" x14ac:dyDescent="0.25">
      <c r="A1" s="326" t="s">
        <v>283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</row>
    <row r="2" spans="1:13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</row>
    <row r="4" spans="1:13" ht="18" customHeight="1" thickBot="1" x14ac:dyDescent="0.3">
      <c r="A4" s="326" t="s">
        <v>156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</row>
    <row r="5" spans="1:13" ht="32.25" customHeight="1" x14ac:dyDescent="0.25">
      <c r="A5" s="364" t="s">
        <v>157</v>
      </c>
      <c r="B5" s="365"/>
      <c r="C5" s="365"/>
      <c r="D5" s="183" t="s">
        <v>145</v>
      </c>
      <c r="E5" s="183" t="s">
        <v>257</v>
      </c>
      <c r="F5" s="183" t="s">
        <v>258</v>
      </c>
      <c r="G5" s="183" t="s">
        <v>259</v>
      </c>
      <c r="H5" s="183" t="s">
        <v>3</v>
      </c>
      <c r="I5" s="183" t="s">
        <v>247</v>
      </c>
      <c r="J5" s="183" t="s">
        <v>249</v>
      </c>
      <c r="K5" s="183" t="s">
        <v>247</v>
      </c>
      <c r="L5" s="184" t="s">
        <v>32</v>
      </c>
      <c r="M5" s="185" t="s">
        <v>261</v>
      </c>
    </row>
    <row r="6" spans="1:13" ht="18" customHeight="1" x14ac:dyDescent="0.25">
      <c r="A6" s="366" t="s">
        <v>158</v>
      </c>
      <c r="B6" s="367"/>
      <c r="C6" s="367"/>
      <c r="D6" s="367"/>
      <c r="E6" s="186"/>
      <c r="F6" s="186"/>
      <c r="G6" s="187"/>
      <c r="H6" s="187"/>
      <c r="I6" s="187"/>
      <c r="J6" s="187"/>
      <c r="K6" s="187"/>
      <c r="L6" s="188"/>
      <c r="M6" s="189"/>
    </row>
    <row r="7" spans="1:13" ht="18" customHeight="1" x14ac:dyDescent="0.25">
      <c r="A7" s="368" t="s">
        <v>159</v>
      </c>
      <c r="B7" s="369"/>
      <c r="C7" s="370"/>
      <c r="D7" s="370"/>
      <c r="E7" s="190"/>
      <c r="F7" s="190"/>
      <c r="G7" s="190"/>
      <c r="H7" s="190"/>
      <c r="I7" s="190"/>
      <c r="J7" s="190"/>
      <c r="K7" s="190"/>
      <c r="L7" s="191"/>
      <c r="M7" s="192"/>
    </row>
    <row r="8" spans="1:13" ht="18" customHeight="1" x14ac:dyDescent="0.25">
      <c r="A8" s="193">
        <v>1</v>
      </c>
      <c r="B8" s="194"/>
      <c r="C8" s="194"/>
      <c r="D8" s="195" t="s">
        <v>160</v>
      </c>
      <c r="E8" s="196">
        <f>SUM(E9:E11)</f>
        <v>193717.82</v>
      </c>
      <c r="F8" s="196">
        <f>SUM(F9:F11)</f>
        <v>84840.97</v>
      </c>
      <c r="G8" s="196">
        <f>SUM(G9:G11)</f>
        <v>32785</v>
      </c>
      <c r="H8" s="196">
        <f>SUM(H9)</f>
        <v>26142.25</v>
      </c>
      <c r="I8" s="196">
        <v>26142.25</v>
      </c>
      <c r="J8" s="196">
        <f>SUM(J9:J11)</f>
        <v>84840.97</v>
      </c>
      <c r="K8" s="196">
        <v>32785</v>
      </c>
      <c r="L8" s="197">
        <f>G8</f>
        <v>32785</v>
      </c>
      <c r="M8" s="198">
        <f>L8</f>
        <v>32785</v>
      </c>
    </row>
    <row r="9" spans="1:13" ht="30.75" customHeight="1" x14ac:dyDescent="0.25">
      <c r="A9" s="371">
        <v>11</v>
      </c>
      <c r="B9" s="372"/>
      <c r="C9" s="372"/>
      <c r="D9" s="199" t="s">
        <v>160</v>
      </c>
      <c r="E9" s="196">
        <v>3918.69</v>
      </c>
      <c r="F9" s="196">
        <v>84840.97</v>
      </c>
      <c r="G9" s="322">
        <v>32785</v>
      </c>
      <c r="H9" s="196">
        <v>26142.25</v>
      </c>
      <c r="I9" s="196">
        <v>26142.25</v>
      </c>
      <c r="J9" s="196">
        <v>84840.97</v>
      </c>
      <c r="K9" s="196">
        <v>32785</v>
      </c>
      <c r="L9" s="200">
        <v>0</v>
      </c>
      <c r="M9" s="201">
        <v>0</v>
      </c>
    </row>
    <row r="10" spans="1:13" ht="31.5" customHeight="1" x14ac:dyDescent="0.25">
      <c r="A10" s="371">
        <v>12</v>
      </c>
      <c r="B10" s="372"/>
      <c r="C10" s="372"/>
      <c r="D10" s="202" t="s">
        <v>161</v>
      </c>
      <c r="E10" s="196">
        <v>138306.13</v>
      </c>
      <c r="F10" s="196">
        <v>0</v>
      </c>
      <c r="G10" s="322">
        <v>0</v>
      </c>
      <c r="H10" s="196">
        <v>0</v>
      </c>
      <c r="I10" s="196">
        <v>0</v>
      </c>
      <c r="J10" s="196">
        <v>0</v>
      </c>
      <c r="K10" s="196">
        <v>0</v>
      </c>
      <c r="L10" s="200">
        <v>0</v>
      </c>
      <c r="M10" s="201">
        <v>0</v>
      </c>
    </row>
    <row r="11" spans="1:13" ht="24.75" customHeight="1" x14ac:dyDescent="0.25">
      <c r="A11" s="371">
        <v>17</v>
      </c>
      <c r="B11" s="372"/>
      <c r="C11" s="372"/>
      <c r="D11" s="202" t="s">
        <v>162</v>
      </c>
      <c r="E11" s="196">
        <v>51493</v>
      </c>
      <c r="F11" s="196">
        <v>0</v>
      </c>
      <c r="G11" s="322">
        <v>0</v>
      </c>
      <c r="H11" s="196">
        <v>0</v>
      </c>
      <c r="I11" s="196">
        <v>0</v>
      </c>
      <c r="J11" s="196">
        <v>0</v>
      </c>
      <c r="K11" s="196">
        <v>0</v>
      </c>
      <c r="L11" s="200">
        <v>0</v>
      </c>
      <c r="M11" s="201">
        <v>0</v>
      </c>
    </row>
    <row r="12" spans="1:13" ht="24.75" customHeight="1" x14ac:dyDescent="0.25">
      <c r="A12" s="203">
        <v>3</v>
      </c>
      <c r="B12" s="204"/>
      <c r="C12" s="205"/>
      <c r="D12" s="206" t="s">
        <v>163</v>
      </c>
      <c r="E12" s="196">
        <f>SUM(E13)</f>
        <v>2500.75</v>
      </c>
      <c r="F12" s="196">
        <f>SUM(F13)</f>
        <v>3650</v>
      </c>
      <c r="G12" s="196">
        <f>SUM(G13)</f>
        <v>2000</v>
      </c>
      <c r="H12" s="196">
        <f>SUM(H13)</f>
        <v>3650</v>
      </c>
      <c r="I12" s="196">
        <v>3650</v>
      </c>
      <c r="J12" s="196">
        <f>SUM(J13)</f>
        <v>3650</v>
      </c>
      <c r="K12" s="196">
        <v>5240.49</v>
      </c>
      <c r="L12" s="200">
        <v>5240.49</v>
      </c>
      <c r="M12" s="201">
        <f>L12</f>
        <v>5240.49</v>
      </c>
    </row>
    <row r="13" spans="1:13" ht="18" customHeight="1" x14ac:dyDescent="0.25">
      <c r="A13" s="371">
        <v>31</v>
      </c>
      <c r="B13" s="372"/>
      <c r="C13" s="372"/>
      <c r="D13" s="202" t="s">
        <v>164</v>
      </c>
      <c r="E13" s="196">
        <v>2500.75</v>
      </c>
      <c r="F13" s="196">
        <v>3650</v>
      </c>
      <c r="G13" s="322">
        <v>2000</v>
      </c>
      <c r="H13" s="196">
        <v>3650</v>
      </c>
      <c r="I13" s="196">
        <v>3650</v>
      </c>
      <c r="J13" s="196">
        <v>3650</v>
      </c>
      <c r="K13" s="196">
        <v>5240.49</v>
      </c>
      <c r="L13" s="200">
        <v>0</v>
      </c>
      <c r="M13" s="201">
        <v>0</v>
      </c>
    </row>
    <row r="14" spans="1:13" ht="18" customHeight="1" x14ac:dyDescent="0.25">
      <c r="A14" s="301">
        <v>4</v>
      </c>
      <c r="B14" s="207"/>
      <c r="C14" s="90"/>
      <c r="D14" s="208" t="s">
        <v>165</v>
      </c>
      <c r="E14" s="196">
        <f>SUM(E15)</f>
        <v>18612.07</v>
      </c>
      <c r="F14" s="196">
        <f>SUM(F15)</f>
        <v>22624</v>
      </c>
      <c r="G14" s="196">
        <f>SUM(G15)</f>
        <v>0</v>
      </c>
      <c r="H14" s="196">
        <f>SUM(H15)</f>
        <v>3664</v>
      </c>
      <c r="I14" s="196">
        <v>3664</v>
      </c>
      <c r="J14" s="196">
        <f>SUM(J15)</f>
        <v>22624</v>
      </c>
      <c r="K14" s="196">
        <v>0</v>
      </c>
      <c r="L14" s="200">
        <v>0</v>
      </c>
      <c r="M14" s="201">
        <f>L14</f>
        <v>0</v>
      </c>
    </row>
    <row r="15" spans="1:13" ht="18" customHeight="1" x14ac:dyDescent="0.25">
      <c r="A15" s="371">
        <v>41</v>
      </c>
      <c r="B15" s="372"/>
      <c r="C15" s="372"/>
      <c r="D15" s="202" t="s">
        <v>165</v>
      </c>
      <c r="E15" s="196">
        <v>18612.07</v>
      </c>
      <c r="F15" s="196">
        <v>22624</v>
      </c>
      <c r="G15" s="196"/>
      <c r="H15" s="196">
        <v>3664</v>
      </c>
      <c r="I15" s="196">
        <v>3664</v>
      </c>
      <c r="J15" s="196">
        <v>22624</v>
      </c>
      <c r="K15" s="196">
        <v>0</v>
      </c>
      <c r="L15" s="200">
        <v>0</v>
      </c>
      <c r="M15" s="201">
        <v>0</v>
      </c>
    </row>
    <row r="16" spans="1:13" ht="18" customHeight="1" x14ac:dyDescent="0.25">
      <c r="A16" s="301">
        <v>5</v>
      </c>
      <c r="B16" s="302"/>
      <c r="C16" s="303"/>
      <c r="D16" s="206" t="s">
        <v>166</v>
      </c>
      <c r="E16" s="196">
        <f>SUM(E17:E24)</f>
        <v>1153574.42</v>
      </c>
      <c r="F16" s="196">
        <f>SUM(F17:F24)</f>
        <v>1434299.3599999999</v>
      </c>
      <c r="G16" s="196">
        <f>SUM(G17:G20)</f>
        <v>1339938.7</v>
      </c>
      <c r="H16" s="196">
        <f>SUM(H17:H24)</f>
        <v>1315449.47</v>
      </c>
      <c r="I16" s="196">
        <f>SUM(I17:I24)</f>
        <v>1334949.47</v>
      </c>
      <c r="J16" s="196">
        <f>SUM(J17:J24)</f>
        <v>1434299.3599999999</v>
      </c>
      <c r="K16" s="196">
        <f>SUM(K17:K20)</f>
        <v>1341337.1200000001</v>
      </c>
      <c r="L16" s="200">
        <v>1341337.1200000001</v>
      </c>
      <c r="M16" s="201">
        <f>L16</f>
        <v>1341337.1200000001</v>
      </c>
    </row>
    <row r="17" spans="1:15" ht="18" customHeight="1" x14ac:dyDescent="0.25">
      <c r="A17" s="363">
        <v>50</v>
      </c>
      <c r="B17" s="352"/>
      <c r="C17" s="353"/>
      <c r="D17" s="202" t="s">
        <v>166</v>
      </c>
      <c r="E17" s="196">
        <v>1096653.49</v>
      </c>
      <c r="F17" s="196">
        <v>1189554.21</v>
      </c>
      <c r="G17" s="196">
        <v>0</v>
      </c>
      <c r="H17" s="196">
        <v>1088809.32</v>
      </c>
      <c r="I17" s="196">
        <v>1108309.32</v>
      </c>
      <c r="J17" s="196">
        <v>1189554.21</v>
      </c>
      <c r="K17" s="196">
        <v>0</v>
      </c>
      <c r="L17" s="200">
        <v>0</v>
      </c>
      <c r="M17" s="201">
        <v>0</v>
      </c>
    </row>
    <row r="18" spans="1:15" ht="18" customHeight="1" x14ac:dyDescent="0.25">
      <c r="A18" s="301"/>
      <c r="B18" s="302">
        <v>51</v>
      </c>
      <c r="C18" s="303"/>
      <c r="D18" s="202" t="s">
        <v>167</v>
      </c>
      <c r="E18" s="196">
        <v>0</v>
      </c>
      <c r="F18" s="196">
        <v>25000</v>
      </c>
      <c r="G18" s="196">
        <v>0</v>
      </c>
      <c r="H18" s="196">
        <v>25000</v>
      </c>
      <c r="I18" s="196">
        <v>25000</v>
      </c>
      <c r="J18" s="196">
        <v>25000</v>
      </c>
      <c r="K18" s="196">
        <v>0</v>
      </c>
      <c r="L18" s="200">
        <v>0</v>
      </c>
      <c r="M18" s="201">
        <v>0</v>
      </c>
    </row>
    <row r="19" spans="1:15" ht="27" customHeight="1" x14ac:dyDescent="0.25">
      <c r="A19" s="301"/>
      <c r="B19" s="302"/>
      <c r="C19" s="303">
        <v>5011</v>
      </c>
      <c r="D19" s="202" t="s">
        <v>262</v>
      </c>
      <c r="E19" s="322">
        <v>0</v>
      </c>
      <c r="F19" s="322">
        <v>0</v>
      </c>
      <c r="G19" s="322">
        <v>1194500</v>
      </c>
      <c r="H19" s="322"/>
      <c r="I19" s="322"/>
      <c r="J19" s="322"/>
      <c r="K19" s="322">
        <v>1195982.5</v>
      </c>
      <c r="L19" s="323">
        <v>0</v>
      </c>
      <c r="M19" s="324">
        <v>0</v>
      </c>
    </row>
    <row r="20" spans="1:15" ht="52.5" customHeight="1" x14ac:dyDescent="0.25">
      <c r="A20" s="301"/>
      <c r="B20" s="302"/>
      <c r="C20" s="303">
        <v>50112</v>
      </c>
      <c r="D20" s="202" t="s">
        <v>263</v>
      </c>
      <c r="E20" s="322">
        <v>0</v>
      </c>
      <c r="F20" s="322">
        <v>0</v>
      </c>
      <c r="G20" s="322">
        <v>145438.70000000001</v>
      </c>
      <c r="H20" s="322"/>
      <c r="I20" s="322"/>
      <c r="J20" s="322"/>
      <c r="K20" s="322">
        <v>145354.62</v>
      </c>
      <c r="L20" s="323">
        <v>0</v>
      </c>
      <c r="M20" s="324">
        <v>0</v>
      </c>
    </row>
    <row r="21" spans="1:15" ht="52.5" customHeight="1" x14ac:dyDescent="0.25">
      <c r="A21" s="301"/>
      <c r="B21" s="302">
        <v>52</v>
      </c>
      <c r="C21" s="303"/>
      <c r="D21" s="202" t="s">
        <v>264</v>
      </c>
      <c r="E21" s="322">
        <v>0</v>
      </c>
      <c r="F21" s="322">
        <v>0</v>
      </c>
      <c r="G21" s="322">
        <v>20200</v>
      </c>
      <c r="H21" s="322"/>
      <c r="I21" s="322"/>
      <c r="J21" s="322"/>
      <c r="K21" s="322">
        <v>20200</v>
      </c>
      <c r="L21" s="323">
        <v>20200</v>
      </c>
      <c r="M21" s="324">
        <v>20200</v>
      </c>
    </row>
    <row r="22" spans="1:15" x14ac:dyDescent="0.25">
      <c r="A22" s="363">
        <v>54</v>
      </c>
      <c r="B22" s="352"/>
      <c r="C22" s="353"/>
      <c r="D22" s="202" t="s">
        <v>168</v>
      </c>
      <c r="E22" s="196">
        <v>56920.93</v>
      </c>
      <c r="F22" s="196">
        <v>74306.45</v>
      </c>
      <c r="G22" s="196">
        <v>0</v>
      </c>
      <c r="H22" s="196">
        <v>56201.45</v>
      </c>
      <c r="I22" s="196">
        <v>56201.45</v>
      </c>
      <c r="J22" s="196">
        <v>74306.45</v>
      </c>
      <c r="K22" s="196">
        <v>0</v>
      </c>
      <c r="L22" s="209">
        <v>0</v>
      </c>
      <c r="M22" s="210">
        <v>0</v>
      </c>
    </row>
    <row r="23" spans="1:15" ht="25.5" x14ac:dyDescent="0.25">
      <c r="A23" s="351">
        <v>55</v>
      </c>
      <c r="B23" s="352"/>
      <c r="C23" s="353"/>
      <c r="D23" s="211" t="s">
        <v>161</v>
      </c>
      <c r="E23" s="196">
        <v>0</v>
      </c>
      <c r="F23" s="196">
        <v>145438.70000000001</v>
      </c>
      <c r="G23" s="196">
        <v>0</v>
      </c>
      <c r="H23" s="196">
        <v>145438.70000000001</v>
      </c>
      <c r="I23" s="196">
        <v>145438.70000000001</v>
      </c>
      <c r="J23" s="196">
        <v>145438.70000000001</v>
      </c>
      <c r="K23" s="196">
        <v>0</v>
      </c>
      <c r="L23" s="209">
        <v>0</v>
      </c>
      <c r="M23" s="210">
        <v>0</v>
      </c>
    </row>
    <row r="24" spans="1:15" x14ac:dyDescent="0.25">
      <c r="A24" s="351">
        <v>56</v>
      </c>
      <c r="B24" s="352"/>
      <c r="C24" s="353"/>
      <c r="D24" s="211" t="s">
        <v>265</v>
      </c>
      <c r="E24" s="196">
        <v>0</v>
      </c>
      <c r="F24" s="196">
        <v>0</v>
      </c>
      <c r="G24" s="196">
        <f>G25</f>
        <v>101200</v>
      </c>
      <c r="H24" s="196">
        <v>0</v>
      </c>
      <c r="I24" s="196">
        <v>0</v>
      </c>
      <c r="J24" s="196">
        <v>0</v>
      </c>
      <c r="K24" s="196">
        <v>101200</v>
      </c>
      <c r="L24" s="209">
        <f>G24</f>
        <v>101200</v>
      </c>
      <c r="M24" s="210">
        <f>L24</f>
        <v>101200</v>
      </c>
    </row>
    <row r="25" spans="1:15" x14ac:dyDescent="0.25">
      <c r="A25" s="307"/>
      <c r="B25" s="302"/>
      <c r="C25" s="303">
        <v>561</v>
      </c>
      <c r="D25" s="211" t="s">
        <v>266</v>
      </c>
      <c r="E25" s="196"/>
      <c r="F25" s="196"/>
      <c r="G25" s="196">
        <v>101200</v>
      </c>
      <c r="H25" s="196"/>
      <c r="I25" s="196"/>
      <c r="J25" s="196"/>
      <c r="K25" s="196">
        <v>101200</v>
      </c>
      <c r="L25" s="209">
        <f>G25</f>
        <v>101200</v>
      </c>
      <c r="M25" s="210">
        <f>L25</f>
        <v>101200</v>
      </c>
    </row>
    <row r="26" spans="1:15" x14ac:dyDescent="0.25">
      <c r="A26" s="307">
        <v>6</v>
      </c>
      <c r="B26" s="302"/>
      <c r="C26" s="303"/>
      <c r="D26" s="212" t="s">
        <v>169</v>
      </c>
      <c r="E26" s="196">
        <f>SUM(E27)</f>
        <v>2060</v>
      </c>
      <c r="F26" s="196">
        <f>SUM(F27)</f>
        <v>660</v>
      </c>
      <c r="G26" s="196">
        <v>0</v>
      </c>
      <c r="H26" s="196">
        <v>0</v>
      </c>
      <c r="I26" s="196">
        <v>0</v>
      </c>
      <c r="J26" s="196">
        <f>J27</f>
        <v>660</v>
      </c>
      <c r="K26" s="196">
        <v>360</v>
      </c>
      <c r="L26" s="209">
        <v>360</v>
      </c>
      <c r="M26" s="210">
        <f>L26</f>
        <v>360</v>
      </c>
    </row>
    <row r="27" spans="1:15" x14ac:dyDescent="0.25">
      <c r="A27" s="351">
        <v>61</v>
      </c>
      <c r="B27" s="352"/>
      <c r="C27" s="353"/>
      <c r="D27" s="211" t="s">
        <v>170</v>
      </c>
      <c r="E27" s="196">
        <v>2060</v>
      </c>
      <c r="F27" s="196">
        <v>660</v>
      </c>
      <c r="G27" s="196">
        <v>0</v>
      </c>
      <c r="H27" s="196">
        <v>0</v>
      </c>
      <c r="I27" s="196">
        <v>0</v>
      </c>
      <c r="J27" s="196">
        <v>660</v>
      </c>
      <c r="K27" s="196">
        <v>360</v>
      </c>
      <c r="L27" s="209">
        <v>360</v>
      </c>
      <c r="M27" s="210">
        <v>360</v>
      </c>
    </row>
    <row r="28" spans="1:15" x14ac:dyDescent="0.25">
      <c r="A28" s="307"/>
      <c r="B28" s="302"/>
      <c r="C28" s="303"/>
      <c r="D28" s="211" t="s">
        <v>171</v>
      </c>
      <c r="E28" s="325">
        <f>SUM(E8+E12+E14+E16+E26)</f>
        <v>1370465.06</v>
      </c>
      <c r="F28" s="196">
        <f>SUM(F8+F12+F14+F16+F26)</f>
        <v>1546074.3299999998</v>
      </c>
      <c r="G28" s="196">
        <f>SUM(G8+G12+G14+G16+G21+G24)</f>
        <v>1496123.7</v>
      </c>
      <c r="H28" s="196">
        <f>SUM(H8+H12+H14+H16)</f>
        <v>1348905.72</v>
      </c>
      <c r="I28" s="196">
        <f>SUM(I8+I12+I14+I16)</f>
        <v>1368405.72</v>
      </c>
      <c r="J28" s="196">
        <f>SUM(J8+J12+J14+J16+J26)</f>
        <v>1546074.3299999998</v>
      </c>
      <c r="K28" s="196">
        <f>SUM(K8,K12,K16,K24,K27,K21)</f>
        <v>1501122.61</v>
      </c>
      <c r="L28" s="209">
        <f>SUM(L8+L12+L16+L21+L24+L27)</f>
        <v>1501122.61</v>
      </c>
      <c r="M28" s="210">
        <f>SUM(M8+M12+M16+M21+M24+M27)</f>
        <v>1501122.61</v>
      </c>
    </row>
    <row r="29" spans="1:15" ht="24.75" customHeight="1" x14ac:dyDescent="0.25">
      <c r="A29" s="354" t="s">
        <v>157</v>
      </c>
      <c r="B29" s="355"/>
      <c r="C29" s="356"/>
      <c r="D29" s="308" t="s">
        <v>172</v>
      </c>
      <c r="E29" s="308" t="s">
        <v>257</v>
      </c>
      <c r="F29" s="213" t="s">
        <v>258</v>
      </c>
      <c r="G29" s="213" t="s">
        <v>259</v>
      </c>
      <c r="H29" s="213" t="s">
        <v>3</v>
      </c>
      <c r="I29" s="213" t="s">
        <v>248</v>
      </c>
      <c r="J29" s="274"/>
      <c r="K29" s="274" t="s">
        <v>247</v>
      </c>
      <c r="L29" s="213" t="s">
        <v>31</v>
      </c>
      <c r="M29" s="214" t="s">
        <v>32</v>
      </c>
    </row>
    <row r="30" spans="1:15" ht="40.5" customHeight="1" x14ac:dyDescent="0.25">
      <c r="A30" s="215" t="s">
        <v>173</v>
      </c>
      <c r="B30" s="216"/>
      <c r="C30" s="217"/>
      <c r="D30" s="217" t="s">
        <v>174</v>
      </c>
      <c r="E30" s="218">
        <f>SUM(E31)</f>
        <v>1370465.0599999998</v>
      </c>
      <c r="F30" s="219">
        <f>SUM(F31)</f>
        <v>1546074.3299999998</v>
      </c>
      <c r="G30" s="219">
        <f>SUM(G31)</f>
        <v>1496123.7</v>
      </c>
      <c r="H30" s="219">
        <f>SUM(H31)</f>
        <v>1348905.72</v>
      </c>
      <c r="I30" s="219">
        <f>I31</f>
        <v>1368405.72</v>
      </c>
      <c r="J30" s="219">
        <f>J31</f>
        <v>1546074.3299999998</v>
      </c>
      <c r="K30" s="219">
        <v>1501122.61</v>
      </c>
      <c r="L30" s="219">
        <v>1501122.61</v>
      </c>
      <c r="M30" s="220">
        <f t="shared" ref="M30:M32" si="0">L30</f>
        <v>1501122.61</v>
      </c>
      <c r="N30" s="273"/>
    </row>
    <row r="31" spans="1:15" ht="29.25" customHeight="1" x14ac:dyDescent="0.25">
      <c r="A31" s="215" t="s">
        <v>175</v>
      </c>
      <c r="B31" s="216"/>
      <c r="C31" s="217"/>
      <c r="D31" s="309" t="s">
        <v>176</v>
      </c>
      <c r="E31" s="218">
        <f t="shared" ref="E31:J31" si="1">SUM(E32+E75+E155)</f>
        <v>1370465.0599999998</v>
      </c>
      <c r="F31" s="219">
        <f t="shared" si="1"/>
        <v>1546074.3299999998</v>
      </c>
      <c r="G31" s="219">
        <f>SUM(G32+G75+G155+G248+G276+G291+G304)</f>
        <v>1496123.7</v>
      </c>
      <c r="H31" s="219">
        <f t="shared" si="1"/>
        <v>1348905.72</v>
      </c>
      <c r="I31" s="219">
        <f t="shared" si="1"/>
        <v>1368405.72</v>
      </c>
      <c r="J31" s="219">
        <f t="shared" si="1"/>
        <v>1546074.3299999998</v>
      </c>
      <c r="K31" s="219">
        <f>SUM(K32+K75+K155+K248+K276+K291+K304)</f>
        <v>1501122.6099999999</v>
      </c>
      <c r="L31" s="219">
        <v>1501122.61</v>
      </c>
      <c r="M31" s="220">
        <f t="shared" si="0"/>
        <v>1501122.61</v>
      </c>
      <c r="O31" s="273"/>
    </row>
    <row r="32" spans="1:15" ht="15" customHeight="1" x14ac:dyDescent="0.25">
      <c r="A32" s="221">
        <v>3050</v>
      </c>
      <c r="B32" s="216"/>
      <c r="C32" s="217"/>
      <c r="D32" s="309" t="s">
        <v>177</v>
      </c>
      <c r="E32" s="91">
        <f t="shared" ref="E32:J32" si="2">SUM(E33+E62)</f>
        <v>1220052.44</v>
      </c>
      <c r="F32" s="70">
        <f>SUM(F33+F62+F222)</f>
        <v>1247888.7</v>
      </c>
      <c r="G32" s="70">
        <f t="shared" si="2"/>
        <v>0</v>
      </c>
      <c r="H32" s="70">
        <f t="shared" si="2"/>
        <v>1176438.7</v>
      </c>
      <c r="I32" s="70">
        <f t="shared" si="2"/>
        <v>1176438.7</v>
      </c>
      <c r="J32" s="70">
        <f t="shared" si="2"/>
        <v>1247888.7</v>
      </c>
      <c r="K32" s="70">
        <f>SUM(K33+K62)</f>
        <v>0</v>
      </c>
      <c r="L32" s="70">
        <v>0</v>
      </c>
      <c r="M32" s="222">
        <f t="shared" si="0"/>
        <v>0</v>
      </c>
    </row>
    <row r="33" spans="1:18" ht="28.5" customHeight="1" x14ac:dyDescent="0.25">
      <c r="A33" s="357" t="s">
        <v>178</v>
      </c>
      <c r="B33" s="358"/>
      <c r="C33" s="359"/>
      <c r="D33" s="309" t="s">
        <v>179</v>
      </c>
      <c r="E33" s="91">
        <f>SUM(E34+E58)</f>
        <v>189799.13</v>
      </c>
      <c r="F33" s="70">
        <f>SUM(F34+F58)</f>
        <v>0</v>
      </c>
      <c r="G33" s="70">
        <f>SUM(G34+G58+G222)</f>
        <v>0</v>
      </c>
      <c r="H33" s="70">
        <f>SUM(H34+H58+H222)</f>
        <v>145438.70000000001</v>
      </c>
      <c r="I33" s="70">
        <f>SUM(I34+I58+I222)</f>
        <v>145438.70000000001</v>
      </c>
      <c r="J33" s="70">
        <f>SUM(J34+J58+J222)</f>
        <v>145438.70000000001</v>
      </c>
      <c r="K33" s="70">
        <v>0</v>
      </c>
      <c r="L33" s="70"/>
      <c r="M33" s="222"/>
    </row>
    <row r="34" spans="1:18" ht="27.75" customHeight="1" x14ac:dyDescent="0.25">
      <c r="A34" s="223">
        <v>12</v>
      </c>
      <c r="B34" s="224"/>
      <c r="C34" s="225"/>
      <c r="D34" s="225" t="s">
        <v>161</v>
      </c>
      <c r="E34" s="91">
        <f>SUM(E35)</f>
        <v>138306.13</v>
      </c>
      <c r="F34" s="70">
        <f>SUM(F35)</f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57"/>
      <c r="M34" s="69"/>
      <c r="R34" s="219">
        <v>1500758.61</v>
      </c>
    </row>
    <row r="35" spans="1:18" x14ac:dyDescent="0.25">
      <c r="A35" s="226">
        <v>3</v>
      </c>
      <c r="B35" s="227"/>
      <c r="C35" s="228"/>
      <c r="D35" s="228" t="s">
        <v>180</v>
      </c>
      <c r="E35" s="91">
        <f>SUM(E36+E54+E56)</f>
        <v>138306.13</v>
      </c>
      <c r="F35" s="70">
        <f>SUM(F36+F54+F56)</f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/>
      <c r="M35" s="69"/>
    </row>
    <row r="36" spans="1:18" x14ac:dyDescent="0.25">
      <c r="A36" s="229"/>
      <c r="B36" s="230">
        <v>32</v>
      </c>
      <c r="C36" s="231"/>
      <c r="D36" s="309" t="s">
        <v>181</v>
      </c>
      <c r="E36" s="91">
        <f>SUM(E37:E53)</f>
        <v>67604.509999999995</v>
      </c>
      <c r="F36" s="70">
        <f>SUM(F37:F53)</f>
        <v>0</v>
      </c>
      <c r="G36" s="57">
        <v>0</v>
      </c>
      <c r="H36" s="57">
        <v>0</v>
      </c>
      <c r="I36" s="57">
        <v>0</v>
      </c>
      <c r="J36" s="57">
        <v>0</v>
      </c>
      <c r="K36" s="57">
        <v>0</v>
      </c>
      <c r="L36" s="57"/>
      <c r="M36" s="69"/>
    </row>
    <row r="37" spans="1:18" x14ac:dyDescent="0.25">
      <c r="A37" s="229"/>
      <c r="B37" s="230"/>
      <c r="C37" s="231">
        <v>3211</v>
      </c>
      <c r="D37" s="228" t="s">
        <v>182</v>
      </c>
      <c r="E37" s="56">
        <v>4180.41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/>
      <c r="M37" s="69"/>
    </row>
    <row r="38" spans="1:18" x14ac:dyDescent="0.25">
      <c r="A38" s="229"/>
      <c r="B38" s="230"/>
      <c r="C38" s="231">
        <v>3213</v>
      </c>
      <c r="D38" s="228" t="s">
        <v>183</v>
      </c>
      <c r="E38" s="56">
        <v>525.20000000000005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/>
      <c r="M38" s="69"/>
    </row>
    <row r="39" spans="1:18" x14ac:dyDescent="0.25">
      <c r="A39" s="229"/>
      <c r="B39" s="230"/>
      <c r="C39" s="231">
        <v>3221</v>
      </c>
      <c r="D39" s="228" t="s">
        <v>184</v>
      </c>
      <c r="E39" s="56">
        <v>13559.16</v>
      </c>
      <c r="F39" s="57">
        <v>0</v>
      </c>
      <c r="G39" s="57">
        <v>0</v>
      </c>
      <c r="H39" s="57">
        <v>0</v>
      </c>
      <c r="I39" s="57">
        <v>0</v>
      </c>
      <c r="J39" s="57">
        <v>0</v>
      </c>
      <c r="K39" s="57">
        <v>0</v>
      </c>
      <c r="L39" s="57"/>
      <c r="M39" s="69"/>
    </row>
    <row r="40" spans="1:18" x14ac:dyDescent="0.25">
      <c r="A40" s="229"/>
      <c r="B40" s="230"/>
      <c r="C40" s="231">
        <v>3223</v>
      </c>
      <c r="D40" s="228" t="s">
        <v>185</v>
      </c>
      <c r="E40" s="56">
        <v>19817.61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/>
      <c r="M40" s="69"/>
    </row>
    <row r="41" spans="1:18" x14ac:dyDescent="0.25">
      <c r="A41" s="229"/>
      <c r="B41" s="230"/>
      <c r="C41" s="231">
        <v>3224</v>
      </c>
      <c r="D41" s="228" t="s">
        <v>186</v>
      </c>
      <c r="E41" s="56">
        <v>2276.0500000000002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/>
      <c r="M41" s="69"/>
    </row>
    <row r="42" spans="1:18" x14ac:dyDescent="0.25">
      <c r="A42" s="229"/>
      <c r="B42" s="230"/>
      <c r="C42" s="231">
        <v>3225</v>
      </c>
      <c r="D42" s="228" t="s">
        <v>187</v>
      </c>
      <c r="E42" s="56">
        <v>337.34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/>
      <c r="M42" s="69"/>
    </row>
    <row r="43" spans="1:18" x14ac:dyDescent="0.25">
      <c r="A43" s="229"/>
      <c r="B43" s="230"/>
      <c r="C43" s="231">
        <v>3227</v>
      </c>
      <c r="D43" s="228" t="s">
        <v>188</v>
      </c>
      <c r="E43" s="56">
        <v>286.42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/>
      <c r="M43" s="69"/>
    </row>
    <row r="44" spans="1:18" x14ac:dyDescent="0.25">
      <c r="A44" s="229"/>
      <c r="B44" s="230"/>
      <c r="C44" s="231">
        <v>3231</v>
      </c>
      <c r="D44" s="228" t="s">
        <v>189</v>
      </c>
      <c r="E44" s="56">
        <v>1515.22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/>
      <c r="M44" s="69"/>
    </row>
    <row r="45" spans="1:18" x14ac:dyDescent="0.25">
      <c r="A45" s="229"/>
      <c r="B45" s="230"/>
      <c r="C45" s="231">
        <v>3232</v>
      </c>
      <c r="D45" s="228" t="s">
        <v>190</v>
      </c>
      <c r="E45" s="56">
        <v>2222.31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/>
      <c r="M45" s="69"/>
    </row>
    <row r="46" spans="1:18" x14ac:dyDescent="0.25">
      <c r="A46" s="229"/>
      <c r="B46" s="230"/>
      <c r="C46" s="231">
        <v>3234</v>
      </c>
      <c r="D46" s="228" t="s">
        <v>191</v>
      </c>
      <c r="E46" s="56">
        <v>8058.74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/>
      <c r="M46" s="69"/>
    </row>
    <row r="47" spans="1:18" x14ac:dyDescent="0.25">
      <c r="A47" s="229"/>
      <c r="B47" s="230"/>
      <c r="C47" s="231">
        <v>3236</v>
      </c>
      <c r="D47" s="228" t="s">
        <v>192</v>
      </c>
      <c r="E47" s="56">
        <v>2771.19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/>
      <c r="M47" s="69"/>
    </row>
    <row r="48" spans="1:18" x14ac:dyDescent="0.25">
      <c r="A48" s="229"/>
      <c r="B48" s="230"/>
      <c r="C48" s="231">
        <v>3237</v>
      </c>
      <c r="D48" s="228" t="s">
        <v>193</v>
      </c>
      <c r="E48" s="56">
        <v>1656.54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/>
      <c r="M48" s="69"/>
    </row>
    <row r="49" spans="1:13" x14ac:dyDescent="0.25">
      <c r="A49" s="229"/>
      <c r="B49" s="230"/>
      <c r="C49" s="231">
        <v>3238</v>
      </c>
      <c r="D49" s="228" t="s">
        <v>194</v>
      </c>
      <c r="E49" s="56">
        <v>8952.42</v>
      </c>
      <c r="F49" s="57">
        <v>0</v>
      </c>
      <c r="G49" s="57">
        <v>0</v>
      </c>
      <c r="H49" s="57">
        <v>0</v>
      </c>
      <c r="I49" s="57">
        <v>0</v>
      </c>
      <c r="J49" s="57">
        <v>0</v>
      </c>
      <c r="K49" s="57">
        <v>0</v>
      </c>
      <c r="L49" s="57"/>
      <c r="M49" s="69"/>
    </row>
    <row r="50" spans="1:13" x14ac:dyDescent="0.25">
      <c r="A50" s="229"/>
      <c r="B50" s="230"/>
      <c r="C50" s="231">
        <v>3239</v>
      </c>
      <c r="D50" s="228" t="s">
        <v>195</v>
      </c>
      <c r="E50" s="56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/>
      <c r="M50" s="69"/>
    </row>
    <row r="51" spans="1:13" x14ac:dyDescent="0.25">
      <c r="A51" s="229"/>
      <c r="B51" s="230"/>
      <c r="C51" s="231">
        <v>3292</v>
      </c>
      <c r="D51" s="228" t="s">
        <v>196</v>
      </c>
      <c r="E51" s="56">
        <v>321.04000000000002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/>
      <c r="M51" s="69"/>
    </row>
    <row r="52" spans="1:13" x14ac:dyDescent="0.25">
      <c r="A52" s="229"/>
      <c r="B52" s="230"/>
      <c r="C52" s="231">
        <v>3294</v>
      </c>
      <c r="D52" s="228" t="s">
        <v>197</v>
      </c>
      <c r="E52" s="56">
        <v>981.67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/>
      <c r="M52" s="69"/>
    </row>
    <row r="53" spans="1:13" x14ac:dyDescent="0.25">
      <c r="A53" s="229"/>
      <c r="B53" s="230"/>
      <c r="C53" s="231">
        <v>3299</v>
      </c>
      <c r="D53" s="228" t="s">
        <v>198</v>
      </c>
      <c r="E53" s="56">
        <v>143.19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/>
      <c r="M53" s="69"/>
    </row>
    <row r="54" spans="1:13" x14ac:dyDescent="0.25">
      <c r="A54" s="229"/>
      <c r="B54" s="230">
        <v>34</v>
      </c>
      <c r="C54" s="231"/>
      <c r="D54" s="309" t="s">
        <v>199</v>
      </c>
      <c r="E54" s="91">
        <f>SUM(E55)</f>
        <v>465.81</v>
      </c>
      <c r="F54" s="70">
        <f>SUM(F55)</f>
        <v>0</v>
      </c>
      <c r="G54" s="70">
        <v>0</v>
      </c>
      <c r="H54" s="70"/>
      <c r="I54" s="70">
        <v>0</v>
      </c>
      <c r="J54" s="70">
        <v>0</v>
      </c>
      <c r="K54" s="70">
        <v>0</v>
      </c>
      <c r="L54" s="57"/>
      <c r="M54" s="69"/>
    </row>
    <row r="55" spans="1:13" x14ac:dyDescent="0.25">
      <c r="A55" s="229"/>
      <c r="B55" s="230"/>
      <c r="C55" s="231">
        <v>3431</v>
      </c>
      <c r="D55" s="228" t="s">
        <v>200</v>
      </c>
      <c r="E55" s="56">
        <v>465.81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/>
      <c r="M55" s="69"/>
    </row>
    <row r="56" spans="1:13" ht="28.5" x14ac:dyDescent="0.25">
      <c r="A56" s="229"/>
      <c r="B56" s="230">
        <v>37</v>
      </c>
      <c r="C56" s="231"/>
      <c r="D56" s="309" t="s">
        <v>201</v>
      </c>
      <c r="E56" s="91">
        <f>SUM(E57)</f>
        <v>70235.81</v>
      </c>
      <c r="F56" s="70">
        <f>SUM(F57)</f>
        <v>0</v>
      </c>
      <c r="G56" s="70">
        <v>0</v>
      </c>
      <c r="H56" s="70"/>
      <c r="I56" s="70">
        <v>0</v>
      </c>
      <c r="J56" s="70">
        <v>0</v>
      </c>
      <c r="K56" s="70">
        <v>0</v>
      </c>
      <c r="L56" s="57"/>
      <c r="M56" s="69"/>
    </row>
    <row r="57" spans="1:13" ht="30" x14ac:dyDescent="0.25">
      <c r="A57" s="229"/>
      <c r="B57" s="230"/>
      <c r="C57" s="231">
        <v>3722</v>
      </c>
      <c r="D57" s="228" t="s">
        <v>201</v>
      </c>
      <c r="E57" s="56">
        <v>70235.81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/>
      <c r="M57" s="69"/>
    </row>
    <row r="58" spans="1:13" x14ac:dyDescent="0.25">
      <c r="A58" s="223">
        <v>17</v>
      </c>
      <c r="B58" s="230"/>
      <c r="C58" s="231"/>
      <c r="D58" s="225" t="s">
        <v>162</v>
      </c>
      <c r="E58" s="91">
        <f t="shared" ref="E58:F60" si="3">SUM(E59)</f>
        <v>51493</v>
      </c>
      <c r="F58" s="70">
        <f t="shared" si="3"/>
        <v>0</v>
      </c>
      <c r="G58" s="57"/>
      <c r="H58" s="57"/>
      <c r="I58" s="57">
        <v>0</v>
      </c>
      <c r="J58" s="57">
        <v>0</v>
      </c>
      <c r="K58" s="57">
        <v>0</v>
      </c>
      <c r="L58" s="57"/>
      <c r="M58" s="69"/>
    </row>
    <row r="59" spans="1:13" x14ac:dyDescent="0.25">
      <c r="A59" s="229">
        <v>3</v>
      </c>
      <c r="B59" s="230"/>
      <c r="C59" s="231"/>
      <c r="D59" s="228" t="s">
        <v>180</v>
      </c>
      <c r="E59" s="56">
        <f t="shared" si="3"/>
        <v>51493</v>
      </c>
      <c r="F59" s="57">
        <f t="shared" si="3"/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/>
      <c r="M59" s="69"/>
    </row>
    <row r="60" spans="1:13" ht="30" x14ac:dyDescent="0.25">
      <c r="A60" s="229"/>
      <c r="B60" s="230">
        <v>37</v>
      </c>
      <c r="C60" s="231"/>
      <c r="D60" s="228" t="s">
        <v>201</v>
      </c>
      <c r="E60" s="56">
        <f t="shared" si="3"/>
        <v>51493</v>
      </c>
      <c r="F60" s="57">
        <f t="shared" si="3"/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/>
      <c r="M60" s="69"/>
    </row>
    <row r="61" spans="1:13" x14ac:dyDescent="0.25">
      <c r="A61" s="229"/>
      <c r="B61" s="230"/>
      <c r="C61" s="231">
        <v>3721</v>
      </c>
      <c r="D61" s="228" t="s">
        <v>202</v>
      </c>
      <c r="E61" s="56">
        <v>51493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/>
      <c r="L61" s="57"/>
      <c r="M61" s="69"/>
    </row>
    <row r="62" spans="1:13" ht="36.75" customHeight="1" x14ac:dyDescent="0.25">
      <c r="A62" s="357" t="s">
        <v>203</v>
      </c>
      <c r="B62" s="358"/>
      <c r="C62" s="359"/>
      <c r="D62" s="309" t="s">
        <v>204</v>
      </c>
      <c r="E62" s="91">
        <f t="shared" ref="E62:G63" si="4">SUM(E63)</f>
        <v>1030253.3099999999</v>
      </c>
      <c r="F62" s="70">
        <f t="shared" si="4"/>
        <v>1102450</v>
      </c>
      <c r="G62" s="70">
        <f t="shared" si="4"/>
        <v>0</v>
      </c>
      <c r="H62" s="70">
        <f>SUM(H63)</f>
        <v>1031000</v>
      </c>
      <c r="I62" s="70">
        <f>I63</f>
        <v>1031000</v>
      </c>
      <c r="J62" s="70">
        <f>J63</f>
        <v>1102450</v>
      </c>
      <c r="K62" s="70">
        <v>0</v>
      </c>
      <c r="L62" s="70">
        <v>0</v>
      </c>
      <c r="M62" s="222">
        <f>L62</f>
        <v>0</v>
      </c>
    </row>
    <row r="63" spans="1:13" ht="14.25" customHeight="1" x14ac:dyDescent="0.25">
      <c r="A63" s="223">
        <v>50</v>
      </c>
      <c r="B63" s="224"/>
      <c r="C63" s="225"/>
      <c r="D63" s="225" t="s">
        <v>166</v>
      </c>
      <c r="E63" s="91">
        <f t="shared" si="4"/>
        <v>1030253.3099999999</v>
      </c>
      <c r="F63" s="70">
        <f t="shared" si="4"/>
        <v>1102450</v>
      </c>
      <c r="G63" s="70">
        <f t="shared" si="4"/>
        <v>0</v>
      </c>
      <c r="H63" s="70">
        <f>SUM(H64)</f>
        <v>1031000</v>
      </c>
      <c r="I63" s="70">
        <f>I64</f>
        <v>1031000</v>
      </c>
      <c r="J63" s="70">
        <f>J64</f>
        <v>1102450</v>
      </c>
      <c r="K63" s="70">
        <v>0</v>
      </c>
      <c r="L63" s="57"/>
      <c r="M63" s="69"/>
    </row>
    <row r="64" spans="1:13" x14ac:dyDescent="0.25">
      <c r="A64" s="226">
        <v>3</v>
      </c>
      <c r="B64" s="227"/>
      <c r="C64" s="228"/>
      <c r="D64" s="228" t="s">
        <v>180</v>
      </c>
      <c r="E64" s="91">
        <f t="shared" ref="E64:J64" si="5">SUM(E65+E72)</f>
        <v>1030253.3099999999</v>
      </c>
      <c r="F64" s="70">
        <f t="shared" si="5"/>
        <v>1102450</v>
      </c>
      <c r="G64" s="70">
        <f t="shared" si="5"/>
        <v>0</v>
      </c>
      <c r="H64" s="70">
        <f t="shared" si="5"/>
        <v>1031000</v>
      </c>
      <c r="I64" s="70">
        <f t="shared" si="5"/>
        <v>1031000</v>
      </c>
      <c r="J64" s="70">
        <f t="shared" si="5"/>
        <v>1102450</v>
      </c>
      <c r="K64" s="70">
        <v>0</v>
      </c>
      <c r="L64" s="57"/>
      <c r="M64" s="69"/>
    </row>
    <row r="65" spans="1:13" x14ac:dyDescent="0.25">
      <c r="A65" s="229"/>
      <c r="B65" s="230">
        <v>31</v>
      </c>
      <c r="C65" s="231"/>
      <c r="D65" s="228" t="s">
        <v>205</v>
      </c>
      <c r="E65" s="91">
        <f>SUM(E66:E71)</f>
        <v>985433.1399999999</v>
      </c>
      <c r="F65" s="70">
        <f>SUM(F66:F71)</f>
        <v>1028000</v>
      </c>
      <c r="G65" s="70">
        <f>SUM(G66:G71)</f>
        <v>0</v>
      </c>
      <c r="H65" s="70">
        <f>SUM(H66:H70)</f>
        <v>962000</v>
      </c>
      <c r="I65" s="70">
        <f>SUM(I66:I70)</f>
        <v>962000</v>
      </c>
      <c r="J65" s="70">
        <f>SUM(J66:J70)</f>
        <v>1028000</v>
      </c>
      <c r="K65" s="70">
        <v>0</v>
      </c>
      <c r="L65" s="57"/>
      <c r="M65" s="69"/>
    </row>
    <row r="66" spans="1:13" ht="15" customHeight="1" x14ac:dyDescent="0.25">
      <c r="A66" s="232"/>
      <c r="B66" s="224"/>
      <c r="C66" s="233">
        <v>3111</v>
      </c>
      <c r="D66" s="228" t="s">
        <v>206</v>
      </c>
      <c r="E66" s="56">
        <v>807824.83</v>
      </c>
      <c r="F66" s="57">
        <v>800000</v>
      </c>
      <c r="G66" s="57">
        <v>0</v>
      </c>
      <c r="H66" s="57">
        <v>750000</v>
      </c>
      <c r="I66" s="57">
        <v>750000</v>
      </c>
      <c r="J66" s="57">
        <v>800000</v>
      </c>
      <c r="K66" s="57">
        <v>0</v>
      </c>
      <c r="L66" s="57"/>
      <c r="M66" s="69"/>
    </row>
    <row r="67" spans="1:13" x14ac:dyDescent="0.25">
      <c r="A67" s="226"/>
      <c r="B67" s="227"/>
      <c r="C67" s="233">
        <v>3113</v>
      </c>
      <c r="D67" s="228" t="s">
        <v>207</v>
      </c>
      <c r="E67" s="56">
        <v>9186.69</v>
      </c>
      <c r="F67" s="57">
        <v>15000</v>
      </c>
      <c r="G67" s="57">
        <v>0</v>
      </c>
      <c r="H67" s="57">
        <v>15000</v>
      </c>
      <c r="I67" s="57">
        <v>15000</v>
      </c>
      <c r="J67" s="57">
        <v>15000</v>
      </c>
      <c r="K67" s="57">
        <v>0</v>
      </c>
      <c r="L67" s="57"/>
      <c r="M67" s="69"/>
    </row>
    <row r="68" spans="1:13" ht="15" customHeight="1" x14ac:dyDescent="0.25">
      <c r="A68" s="229"/>
      <c r="B68" s="230"/>
      <c r="C68" s="233">
        <v>3114</v>
      </c>
      <c r="D68" s="228" t="s">
        <v>208</v>
      </c>
      <c r="E68" s="56">
        <v>1254.1300000000001</v>
      </c>
      <c r="F68" s="57">
        <v>3000</v>
      </c>
      <c r="G68" s="57">
        <v>0</v>
      </c>
      <c r="H68" s="57">
        <v>2000</v>
      </c>
      <c r="I68" s="57">
        <v>2000</v>
      </c>
      <c r="J68" s="57">
        <v>3000</v>
      </c>
      <c r="K68" s="57">
        <v>0</v>
      </c>
      <c r="L68" s="57"/>
      <c r="M68" s="69"/>
    </row>
    <row r="69" spans="1:13" x14ac:dyDescent="0.25">
      <c r="A69" s="234"/>
      <c r="B69" s="235"/>
      <c r="C69" s="233">
        <v>3121</v>
      </c>
      <c r="D69" s="59" t="s">
        <v>209</v>
      </c>
      <c r="E69" s="79">
        <v>35587.83</v>
      </c>
      <c r="F69" s="79">
        <v>60000</v>
      </c>
      <c r="G69" s="79">
        <v>0</v>
      </c>
      <c r="H69" s="79">
        <v>50000</v>
      </c>
      <c r="I69" s="280">
        <v>50000</v>
      </c>
      <c r="J69" s="280">
        <v>60000</v>
      </c>
      <c r="K69" s="280">
        <v>0</v>
      </c>
      <c r="L69" s="79"/>
      <c r="M69" s="80"/>
    </row>
    <row r="70" spans="1:13" x14ac:dyDescent="0.25">
      <c r="A70" s="236"/>
      <c r="B70" s="237"/>
      <c r="C70" s="238">
        <v>3132</v>
      </c>
      <c r="D70" s="59" t="s">
        <v>210</v>
      </c>
      <c r="E70" s="79">
        <v>131579.66</v>
      </c>
      <c r="F70" s="79">
        <v>150000</v>
      </c>
      <c r="G70" s="79">
        <v>0</v>
      </c>
      <c r="H70" s="79">
        <v>145000</v>
      </c>
      <c r="I70" s="280">
        <v>145000</v>
      </c>
      <c r="J70" s="280">
        <v>150000</v>
      </c>
      <c r="K70" s="280">
        <v>0</v>
      </c>
      <c r="L70" s="79"/>
      <c r="M70" s="80"/>
    </row>
    <row r="71" spans="1:13" ht="30" x14ac:dyDescent="0.25">
      <c r="A71" s="236"/>
      <c r="B71" s="237"/>
      <c r="C71" s="238">
        <v>3133</v>
      </c>
      <c r="D71" s="59" t="s">
        <v>211</v>
      </c>
      <c r="E71" s="79">
        <v>0</v>
      </c>
      <c r="F71" s="79">
        <v>0</v>
      </c>
      <c r="G71" s="79">
        <v>0</v>
      </c>
      <c r="H71" s="79">
        <v>0</v>
      </c>
      <c r="I71" s="280">
        <v>0</v>
      </c>
      <c r="J71" s="280">
        <v>0</v>
      </c>
      <c r="K71" s="280">
        <v>0</v>
      </c>
      <c r="L71" s="79"/>
      <c r="M71" s="80"/>
    </row>
    <row r="72" spans="1:13" x14ac:dyDescent="0.25">
      <c r="A72" s="236"/>
      <c r="B72" s="237">
        <v>32</v>
      </c>
      <c r="C72" s="239"/>
      <c r="D72" s="59" t="s">
        <v>181</v>
      </c>
      <c r="E72" s="76">
        <f t="shared" ref="E72:J72" si="6">SUM(E73:E74)</f>
        <v>44820.17</v>
      </c>
      <c r="F72" s="76">
        <f t="shared" si="6"/>
        <v>74450</v>
      </c>
      <c r="G72" s="76">
        <f t="shared" si="6"/>
        <v>0</v>
      </c>
      <c r="H72" s="76">
        <f t="shared" si="6"/>
        <v>69000</v>
      </c>
      <c r="I72" s="281">
        <f t="shared" si="6"/>
        <v>69000</v>
      </c>
      <c r="J72" s="281">
        <f t="shared" si="6"/>
        <v>74450</v>
      </c>
      <c r="K72" s="281">
        <v>0</v>
      </c>
      <c r="L72" s="79"/>
      <c r="M72" s="80"/>
    </row>
    <row r="73" spans="1:13" ht="30" x14ac:dyDescent="0.25">
      <c r="A73" s="234"/>
      <c r="B73" s="235"/>
      <c r="C73" s="233">
        <v>3212</v>
      </c>
      <c r="D73" s="59" t="s">
        <v>212</v>
      </c>
      <c r="E73" s="79">
        <v>41180.17</v>
      </c>
      <c r="F73" s="79">
        <v>70000</v>
      </c>
      <c r="G73" s="79">
        <v>0</v>
      </c>
      <c r="H73" s="79">
        <v>65000</v>
      </c>
      <c r="I73" s="280">
        <v>65000</v>
      </c>
      <c r="J73" s="280">
        <v>70000</v>
      </c>
      <c r="K73" s="280">
        <v>0</v>
      </c>
      <c r="L73" s="79"/>
      <c r="M73" s="80"/>
    </row>
    <row r="74" spans="1:13" x14ac:dyDescent="0.25">
      <c r="A74" s="236"/>
      <c r="B74" s="237"/>
      <c r="C74" s="238">
        <v>3295</v>
      </c>
      <c r="D74" s="59" t="s">
        <v>213</v>
      </c>
      <c r="E74" s="79">
        <v>3640</v>
      </c>
      <c r="F74" s="79">
        <v>4450</v>
      </c>
      <c r="G74" s="79">
        <v>0</v>
      </c>
      <c r="H74" s="79">
        <v>4000</v>
      </c>
      <c r="I74" s="280">
        <v>4000</v>
      </c>
      <c r="J74" s="280">
        <v>4450</v>
      </c>
      <c r="K74" s="280">
        <v>0</v>
      </c>
      <c r="L74" s="79"/>
      <c r="M74" s="80"/>
    </row>
    <row r="75" spans="1:13" x14ac:dyDescent="0.25">
      <c r="A75" s="240">
        <v>3060</v>
      </c>
      <c r="B75" s="237"/>
      <c r="C75" s="237"/>
      <c r="D75" s="82" t="s">
        <v>214</v>
      </c>
      <c r="E75" s="76">
        <f t="shared" ref="E75:J75" si="7">SUM(E76+E115+E144+E149)</f>
        <v>90437.13</v>
      </c>
      <c r="F75" s="76">
        <f t="shared" si="7"/>
        <v>194769.18</v>
      </c>
      <c r="G75" s="76">
        <f t="shared" si="7"/>
        <v>64985</v>
      </c>
      <c r="H75" s="76">
        <f t="shared" si="7"/>
        <v>91064.12000000001</v>
      </c>
      <c r="I75" s="281">
        <f t="shared" si="7"/>
        <v>110564.12000000001</v>
      </c>
      <c r="J75" s="281">
        <f t="shared" si="7"/>
        <v>194769.18</v>
      </c>
      <c r="K75" s="281">
        <f>SUM(K115+K76+K144+K149)</f>
        <v>69367.989999999991</v>
      </c>
      <c r="L75" s="76">
        <v>69367.990000000005</v>
      </c>
      <c r="M75" s="77">
        <f>L75</f>
        <v>69367.990000000005</v>
      </c>
    </row>
    <row r="76" spans="1:13" x14ac:dyDescent="0.25">
      <c r="A76" s="360" t="s">
        <v>215</v>
      </c>
      <c r="B76" s="361"/>
      <c r="C76" s="362"/>
      <c r="D76" s="82" t="s">
        <v>216</v>
      </c>
      <c r="E76" s="76">
        <f>SUM(E81+E88+E97+E109)</f>
        <v>15277.029999999999</v>
      </c>
      <c r="F76" s="76">
        <f>SUM(F77+F81+F88+F97+F109)</f>
        <v>88288.85</v>
      </c>
      <c r="G76" s="76">
        <f>SUM(G81+G88+G97+G109)</f>
        <v>2000</v>
      </c>
      <c r="H76" s="76">
        <f>SUM(H81+H88+H97)</f>
        <v>11792.07</v>
      </c>
      <c r="I76" s="281">
        <f>SUM(I81+I88+I97)</f>
        <v>11792.07</v>
      </c>
      <c r="J76" s="281">
        <f>SUM(J77+J81+J88+J97+J109)</f>
        <v>88288.85</v>
      </c>
      <c r="K76" s="281">
        <f>SUM(K81+K88+K97+K109)</f>
        <v>6382.99</v>
      </c>
      <c r="L76" s="76">
        <v>6382.99</v>
      </c>
      <c r="M76" s="77">
        <f>L76</f>
        <v>6382.99</v>
      </c>
    </row>
    <row r="77" spans="1:13" x14ac:dyDescent="0.25">
      <c r="A77" s="241">
        <v>11</v>
      </c>
      <c r="B77" s="305"/>
      <c r="C77" s="306"/>
      <c r="D77" s="75" t="s">
        <v>160</v>
      </c>
      <c r="E77" s="76">
        <v>0</v>
      </c>
      <c r="F77" s="76">
        <f>F78</f>
        <v>54745.97</v>
      </c>
      <c r="G77" s="281">
        <v>0</v>
      </c>
      <c r="H77" s="76"/>
      <c r="I77" s="76"/>
      <c r="J77" s="76">
        <f>J78</f>
        <v>54745.97</v>
      </c>
      <c r="K77" s="76">
        <v>0</v>
      </c>
      <c r="L77" s="76"/>
      <c r="M77" s="77"/>
    </row>
    <row r="78" spans="1:13" x14ac:dyDescent="0.25">
      <c r="A78" s="244">
        <v>3</v>
      </c>
      <c r="B78" s="305"/>
      <c r="C78" s="306"/>
      <c r="D78" s="75" t="s">
        <v>180</v>
      </c>
      <c r="E78" s="76">
        <v>0</v>
      </c>
      <c r="F78" s="76">
        <f>F79</f>
        <v>54745.97</v>
      </c>
      <c r="G78" s="76">
        <v>0</v>
      </c>
      <c r="H78" s="76"/>
      <c r="I78" s="76"/>
      <c r="J78" s="76">
        <f>J79</f>
        <v>54745.97</v>
      </c>
      <c r="K78" s="76">
        <v>0</v>
      </c>
      <c r="L78" s="76"/>
      <c r="M78" s="77"/>
    </row>
    <row r="79" spans="1:13" ht="30" x14ac:dyDescent="0.25">
      <c r="A79" s="304"/>
      <c r="B79" s="275">
        <v>37</v>
      </c>
      <c r="C79" s="306"/>
      <c r="D79" s="75" t="s">
        <v>251</v>
      </c>
      <c r="E79" s="76">
        <v>0</v>
      </c>
      <c r="F79" s="79">
        <f>F80</f>
        <v>54745.97</v>
      </c>
      <c r="G79" s="76">
        <v>0</v>
      </c>
      <c r="H79" s="76"/>
      <c r="I79" s="76"/>
      <c r="J79" s="79">
        <f>J80</f>
        <v>54745.97</v>
      </c>
      <c r="K79" s="79">
        <v>0</v>
      </c>
      <c r="L79" s="76"/>
      <c r="M79" s="77"/>
    </row>
    <row r="80" spans="1:13" x14ac:dyDescent="0.25">
      <c r="A80" s="304"/>
      <c r="B80" s="275"/>
      <c r="C80" s="306">
        <v>3722</v>
      </c>
      <c r="D80" s="75" t="s">
        <v>252</v>
      </c>
      <c r="E80" s="76">
        <v>0</v>
      </c>
      <c r="F80" s="79">
        <v>54745.97</v>
      </c>
      <c r="G80" s="76"/>
      <c r="H80" s="76"/>
      <c r="I80" s="76"/>
      <c r="J80" s="79">
        <v>54745.97</v>
      </c>
      <c r="K80" s="79"/>
      <c r="L80" s="76"/>
      <c r="M80" s="77"/>
    </row>
    <row r="81" spans="1:13" x14ac:dyDescent="0.25">
      <c r="A81" s="241">
        <v>31</v>
      </c>
      <c r="B81" s="235"/>
      <c r="C81" s="242"/>
      <c r="D81" s="243" t="s">
        <v>164</v>
      </c>
      <c r="E81" s="281">
        <f t="shared" ref="E81:F82" si="8">SUM(E82)</f>
        <v>2005.04</v>
      </c>
      <c r="F81" s="76">
        <f t="shared" si="8"/>
        <v>2185.92</v>
      </c>
      <c r="G81" s="76">
        <v>2000</v>
      </c>
      <c r="H81" s="76">
        <f>SUM(H82)</f>
        <v>3650</v>
      </c>
      <c r="I81" s="76">
        <f>I82</f>
        <v>3650</v>
      </c>
      <c r="J81" s="76">
        <f>SUM(J82)</f>
        <v>2185.92</v>
      </c>
      <c r="K81" s="76">
        <f>SUM(K82)</f>
        <v>5240.49</v>
      </c>
      <c r="L81" s="76">
        <v>5240.49</v>
      </c>
      <c r="M81" s="77">
        <v>5240.49</v>
      </c>
    </row>
    <row r="82" spans="1:13" x14ac:dyDescent="0.25">
      <c r="A82" s="244">
        <v>3</v>
      </c>
      <c r="B82" s="235"/>
      <c r="C82" s="242"/>
      <c r="D82" s="74" t="s">
        <v>180</v>
      </c>
      <c r="E82" s="281">
        <f t="shared" si="8"/>
        <v>2005.04</v>
      </c>
      <c r="F82" s="76">
        <f t="shared" si="8"/>
        <v>2185.92</v>
      </c>
      <c r="G82" s="76">
        <v>2000</v>
      </c>
      <c r="H82" s="76">
        <f>SUM(H83)</f>
        <v>3650</v>
      </c>
      <c r="I82" s="76">
        <f>I83</f>
        <v>3650</v>
      </c>
      <c r="J82" s="76">
        <f>SUM(J83)</f>
        <v>2185.92</v>
      </c>
      <c r="K82" s="76">
        <f>SUM(K83)</f>
        <v>5240.49</v>
      </c>
      <c r="L82" s="79"/>
      <c r="M82" s="80"/>
    </row>
    <row r="83" spans="1:13" x14ac:dyDescent="0.25">
      <c r="A83" s="236"/>
      <c r="B83" s="245">
        <v>32</v>
      </c>
      <c r="C83" s="239"/>
      <c r="D83" s="74" t="s">
        <v>181</v>
      </c>
      <c r="E83" s="281">
        <f t="shared" ref="E83:J83" si="9">SUM(E84:E87)</f>
        <v>2005.04</v>
      </c>
      <c r="F83" s="76">
        <f t="shared" si="9"/>
        <v>2185.92</v>
      </c>
      <c r="G83" s="76">
        <v>2000</v>
      </c>
      <c r="H83" s="76">
        <f t="shared" si="9"/>
        <v>3650</v>
      </c>
      <c r="I83" s="76">
        <f t="shared" si="9"/>
        <v>3650</v>
      </c>
      <c r="J83" s="76">
        <f t="shared" si="9"/>
        <v>2185.92</v>
      </c>
      <c r="K83" s="76">
        <f>SUM(K84:K87)</f>
        <v>5240.49</v>
      </c>
      <c r="L83" s="79"/>
      <c r="M83" s="80"/>
    </row>
    <row r="84" spans="1:13" x14ac:dyDescent="0.25">
      <c r="A84" s="236"/>
      <c r="B84" s="237"/>
      <c r="C84" s="239">
        <v>3221</v>
      </c>
      <c r="D84" s="75" t="s">
        <v>184</v>
      </c>
      <c r="E84" s="280">
        <v>387.8</v>
      </c>
      <c r="F84" s="79">
        <v>885.92</v>
      </c>
      <c r="G84" s="79">
        <v>800</v>
      </c>
      <c r="H84" s="79">
        <v>2350</v>
      </c>
      <c r="I84" s="79">
        <v>2350</v>
      </c>
      <c r="J84" s="79">
        <v>885.92</v>
      </c>
      <c r="K84" s="79">
        <v>1500</v>
      </c>
      <c r="L84" s="79"/>
      <c r="M84" s="80"/>
    </row>
    <row r="85" spans="1:13" x14ac:dyDescent="0.25">
      <c r="A85" s="236"/>
      <c r="B85" s="237"/>
      <c r="C85" s="237">
        <v>3225</v>
      </c>
      <c r="D85" s="74" t="s">
        <v>217</v>
      </c>
      <c r="E85" s="280">
        <v>654.03</v>
      </c>
      <c r="F85" s="79">
        <v>500</v>
      </c>
      <c r="G85" s="79">
        <v>1000</v>
      </c>
      <c r="H85" s="79">
        <v>500</v>
      </c>
      <c r="I85" s="79">
        <v>500</v>
      </c>
      <c r="J85" s="79">
        <v>500</v>
      </c>
      <c r="K85" s="79">
        <v>1500</v>
      </c>
      <c r="L85" s="79"/>
      <c r="M85" s="80"/>
    </row>
    <row r="86" spans="1:13" x14ac:dyDescent="0.25">
      <c r="A86" s="236"/>
      <c r="B86" s="237"/>
      <c r="C86" s="237">
        <v>3293</v>
      </c>
      <c r="D86" s="74" t="s">
        <v>218</v>
      </c>
      <c r="E86" s="280">
        <v>263.20999999999998</v>
      </c>
      <c r="F86" s="79">
        <v>300</v>
      </c>
      <c r="G86" s="79">
        <v>0</v>
      </c>
      <c r="H86" s="79">
        <v>200</v>
      </c>
      <c r="I86" s="79">
        <v>200</v>
      </c>
      <c r="J86" s="79">
        <v>300</v>
      </c>
      <c r="K86" s="79">
        <v>1240.49</v>
      </c>
      <c r="L86" s="79"/>
      <c r="M86" s="80"/>
    </row>
    <row r="87" spans="1:13" x14ac:dyDescent="0.25">
      <c r="A87" s="236"/>
      <c r="B87" s="237"/>
      <c r="C87" s="237">
        <v>3299</v>
      </c>
      <c r="D87" s="75" t="s">
        <v>198</v>
      </c>
      <c r="E87" s="280">
        <v>700</v>
      </c>
      <c r="F87" s="79">
        <v>500</v>
      </c>
      <c r="G87" s="79">
        <v>200</v>
      </c>
      <c r="H87" s="79">
        <v>600</v>
      </c>
      <c r="I87" s="79">
        <v>600</v>
      </c>
      <c r="J87" s="79">
        <v>500</v>
      </c>
      <c r="K87" s="79">
        <v>1000</v>
      </c>
      <c r="L87" s="79"/>
      <c r="M87" s="80"/>
    </row>
    <row r="88" spans="1:13" x14ac:dyDescent="0.25">
      <c r="A88" s="246">
        <v>41</v>
      </c>
      <c r="B88" s="237"/>
      <c r="C88" s="239"/>
      <c r="D88" s="243" t="s">
        <v>165</v>
      </c>
      <c r="E88" s="281">
        <f t="shared" ref="E88:G89" si="10">SUM(E89)</f>
        <v>6874.04</v>
      </c>
      <c r="F88" s="76">
        <f t="shared" si="10"/>
        <v>22624</v>
      </c>
      <c r="G88" s="76">
        <f t="shared" si="10"/>
        <v>0</v>
      </c>
      <c r="H88" s="76">
        <f>SUM(H89)</f>
        <v>3664</v>
      </c>
      <c r="I88" s="76">
        <f>I89</f>
        <v>3664</v>
      </c>
      <c r="J88" s="76">
        <f>SUM(J89)</f>
        <v>22624</v>
      </c>
      <c r="K88" s="76">
        <v>0</v>
      </c>
      <c r="L88" s="79"/>
      <c r="M88" s="80"/>
    </row>
    <row r="89" spans="1:13" x14ac:dyDescent="0.25">
      <c r="A89" s="247">
        <v>3</v>
      </c>
      <c r="B89" s="237"/>
      <c r="C89" s="239"/>
      <c r="D89" s="74" t="s">
        <v>180</v>
      </c>
      <c r="E89" s="281">
        <f t="shared" si="10"/>
        <v>6874.04</v>
      </c>
      <c r="F89" s="76">
        <f t="shared" si="10"/>
        <v>22624</v>
      </c>
      <c r="G89" s="76">
        <f t="shared" si="10"/>
        <v>0</v>
      </c>
      <c r="H89" s="76">
        <f>SUM(H90)</f>
        <v>3664</v>
      </c>
      <c r="I89" s="76">
        <f>I90</f>
        <v>3664</v>
      </c>
      <c r="J89" s="76">
        <f>SUM(J90)</f>
        <v>22624</v>
      </c>
      <c r="K89" s="76">
        <v>0</v>
      </c>
      <c r="L89" s="79"/>
      <c r="M89" s="80"/>
    </row>
    <row r="90" spans="1:13" x14ac:dyDescent="0.25">
      <c r="A90" s="236"/>
      <c r="B90" s="245">
        <v>32</v>
      </c>
      <c r="C90" s="239"/>
      <c r="D90" s="74" t="s">
        <v>181</v>
      </c>
      <c r="E90" s="281">
        <f t="shared" ref="E90:J90" si="11">SUM(E91:E96)</f>
        <v>6874.04</v>
      </c>
      <c r="F90" s="76">
        <f t="shared" si="11"/>
        <v>22624</v>
      </c>
      <c r="G90" s="76">
        <f t="shared" si="11"/>
        <v>0</v>
      </c>
      <c r="H90" s="76">
        <f t="shared" si="11"/>
        <v>3664</v>
      </c>
      <c r="I90" s="76">
        <f t="shared" si="11"/>
        <v>3664</v>
      </c>
      <c r="J90" s="76">
        <f t="shared" si="11"/>
        <v>22624</v>
      </c>
      <c r="K90" s="76">
        <v>0</v>
      </c>
      <c r="L90" s="79"/>
      <c r="M90" s="80"/>
    </row>
    <row r="91" spans="1:13" x14ac:dyDescent="0.25">
      <c r="A91" s="236"/>
      <c r="B91" s="237"/>
      <c r="C91" s="239">
        <v>3221</v>
      </c>
      <c r="D91" s="75" t="s">
        <v>184</v>
      </c>
      <c r="E91" s="280">
        <v>4374.04</v>
      </c>
      <c r="F91" s="79">
        <v>16000</v>
      </c>
      <c r="G91" s="79">
        <v>0</v>
      </c>
      <c r="H91" s="79">
        <v>0</v>
      </c>
      <c r="I91" s="79">
        <v>0</v>
      </c>
      <c r="J91" s="280">
        <v>16000</v>
      </c>
      <c r="K91" s="280">
        <v>0</v>
      </c>
      <c r="L91" s="79"/>
      <c r="M91" s="80"/>
    </row>
    <row r="92" spans="1:13" x14ac:dyDescent="0.25">
      <c r="A92" s="236"/>
      <c r="B92" s="237"/>
      <c r="C92" s="239">
        <v>3222</v>
      </c>
      <c r="D92" s="74" t="s">
        <v>219</v>
      </c>
      <c r="E92" s="280">
        <v>0</v>
      </c>
      <c r="F92" s="79">
        <v>664</v>
      </c>
      <c r="G92" s="79">
        <v>0</v>
      </c>
      <c r="H92" s="79">
        <v>664</v>
      </c>
      <c r="I92" s="79">
        <v>664</v>
      </c>
      <c r="J92" s="280">
        <v>664</v>
      </c>
      <c r="K92" s="280">
        <v>0</v>
      </c>
      <c r="L92" s="79"/>
      <c r="M92" s="80"/>
    </row>
    <row r="93" spans="1:13" x14ac:dyDescent="0.25">
      <c r="A93" s="236"/>
      <c r="B93" s="237"/>
      <c r="C93" s="237">
        <v>3231</v>
      </c>
      <c r="D93" s="75" t="s">
        <v>189</v>
      </c>
      <c r="E93" s="280">
        <v>0</v>
      </c>
      <c r="F93" s="79">
        <v>0</v>
      </c>
      <c r="G93" s="79">
        <v>0</v>
      </c>
      <c r="H93" s="79">
        <v>0</v>
      </c>
      <c r="I93" s="79">
        <v>0</v>
      </c>
      <c r="J93" s="280">
        <v>0</v>
      </c>
      <c r="K93" s="280">
        <v>0</v>
      </c>
      <c r="L93" s="79"/>
      <c r="M93" s="80"/>
    </row>
    <row r="94" spans="1:13" x14ac:dyDescent="0.25">
      <c r="A94" s="236"/>
      <c r="B94" s="237"/>
      <c r="C94" s="237">
        <v>3239</v>
      </c>
      <c r="D94" s="74" t="s">
        <v>195</v>
      </c>
      <c r="E94" s="280">
        <v>0</v>
      </c>
      <c r="F94" s="79">
        <v>0</v>
      </c>
      <c r="G94" s="79">
        <v>0</v>
      </c>
      <c r="H94" s="79">
        <v>0</v>
      </c>
      <c r="I94" s="79">
        <v>0</v>
      </c>
      <c r="J94" s="280">
        <v>0</v>
      </c>
      <c r="K94" s="280">
        <v>0</v>
      </c>
      <c r="L94" s="79"/>
      <c r="M94" s="80"/>
    </row>
    <row r="95" spans="1:13" x14ac:dyDescent="0.25">
      <c r="A95" s="236"/>
      <c r="B95" s="237"/>
      <c r="C95" s="237">
        <v>3293</v>
      </c>
      <c r="D95" s="74" t="s">
        <v>218</v>
      </c>
      <c r="E95" s="280">
        <v>0</v>
      </c>
      <c r="F95" s="79">
        <v>0</v>
      </c>
      <c r="G95" s="79">
        <v>0</v>
      </c>
      <c r="H95" s="79">
        <v>0</v>
      </c>
      <c r="I95" s="79">
        <v>0</v>
      </c>
      <c r="J95" s="280">
        <v>0</v>
      </c>
      <c r="K95" s="280">
        <v>0</v>
      </c>
      <c r="L95" s="79"/>
      <c r="M95" s="80"/>
    </row>
    <row r="96" spans="1:13" x14ac:dyDescent="0.25">
      <c r="A96" s="236"/>
      <c r="B96" s="237"/>
      <c r="C96" s="237">
        <v>3299</v>
      </c>
      <c r="D96" s="75" t="s">
        <v>198</v>
      </c>
      <c r="E96" s="280">
        <v>2500</v>
      </c>
      <c r="F96" s="79">
        <v>5960</v>
      </c>
      <c r="G96" s="79">
        <v>0</v>
      </c>
      <c r="H96" s="79">
        <v>3000</v>
      </c>
      <c r="I96" s="79">
        <v>3000</v>
      </c>
      <c r="J96" s="280">
        <v>5960</v>
      </c>
      <c r="K96" s="280">
        <v>0</v>
      </c>
      <c r="L96" s="79"/>
      <c r="M96" s="80"/>
    </row>
    <row r="97" spans="1:13" x14ac:dyDescent="0.25">
      <c r="A97" s="246">
        <v>50</v>
      </c>
      <c r="B97" s="237"/>
      <c r="C97" s="237"/>
      <c r="D97" s="243" t="s">
        <v>166</v>
      </c>
      <c r="E97" s="281">
        <f>SUM(E98)</f>
        <v>5637.95</v>
      </c>
      <c r="F97" s="76">
        <f>SUM(F98)</f>
        <v>8222.9599999999991</v>
      </c>
      <c r="G97" s="79">
        <v>0</v>
      </c>
      <c r="H97" s="76">
        <f>SUM(H98)</f>
        <v>4478.07</v>
      </c>
      <c r="I97" s="76">
        <f>I98</f>
        <v>4478.07</v>
      </c>
      <c r="J97" s="281">
        <f>SUM(J98)</f>
        <v>8222.9599999999991</v>
      </c>
      <c r="K97" s="281">
        <v>782.5</v>
      </c>
      <c r="L97" s="76">
        <v>782.5</v>
      </c>
      <c r="M97" s="77">
        <v>782.5</v>
      </c>
    </row>
    <row r="98" spans="1:13" x14ac:dyDescent="0.25">
      <c r="A98" s="248">
        <v>3</v>
      </c>
      <c r="B98" s="249"/>
      <c r="C98" s="249"/>
      <c r="D98" s="74" t="s">
        <v>180</v>
      </c>
      <c r="E98" s="76">
        <f>SUM(E99+E103+E105+E107)</f>
        <v>5637.95</v>
      </c>
      <c r="F98" s="76">
        <f>SUM(F99+F103+F105+F107)</f>
        <v>8222.9599999999991</v>
      </c>
      <c r="G98" s="79">
        <v>0</v>
      </c>
      <c r="H98" s="76">
        <f>SUM(H99)</f>
        <v>4478.07</v>
      </c>
      <c r="I98" s="76">
        <f>I99</f>
        <v>4478.07</v>
      </c>
      <c r="J98" s="281">
        <f>SUM(J99+J103+J105+J108)</f>
        <v>8222.9599999999991</v>
      </c>
      <c r="K98" s="281">
        <v>782.5</v>
      </c>
      <c r="L98" s="79"/>
      <c r="M98" s="80"/>
    </row>
    <row r="99" spans="1:13" x14ac:dyDescent="0.25">
      <c r="A99" s="236"/>
      <c r="B99" s="237">
        <v>32</v>
      </c>
      <c r="C99" s="237"/>
      <c r="D99" s="74" t="s">
        <v>181</v>
      </c>
      <c r="E99" s="76">
        <f>SUM(E100:E102)</f>
        <v>4333.99</v>
      </c>
      <c r="F99" s="76">
        <f>SUM(F100:F102)</f>
        <v>7678.07</v>
      </c>
      <c r="G99" s="79">
        <v>0</v>
      </c>
      <c r="H99" s="76">
        <f>SUM(H100:H102)</f>
        <v>4478.07</v>
      </c>
      <c r="I99" s="76">
        <f>SUM(I100:I102)</f>
        <v>4478.07</v>
      </c>
      <c r="J99" s="281">
        <f>SUM(J100)</f>
        <v>7678.07</v>
      </c>
      <c r="K99" s="281">
        <v>245</v>
      </c>
      <c r="L99" s="79"/>
      <c r="M99" s="80"/>
    </row>
    <row r="100" spans="1:13" x14ac:dyDescent="0.25">
      <c r="A100" s="236"/>
      <c r="B100" s="237"/>
      <c r="C100" s="237">
        <v>3221</v>
      </c>
      <c r="D100" s="75" t="s">
        <v>184</v>
      </c>
      <c r="E100" s="94">
        <v>4295.24</v>
      </c>
      <c r="F100" s="79">
        <v>7678.07</v>
      </c>
      <c r="G100" s="79">
        <v>0</v>
      </c>
      <c r="H100" s="79">
        <v>4478.07</v>
      </c>
      <c r="I100" s="79">
        <v>4478.07</v>
      </c>
      <c r="J100" s="280">
        <v>7678.07</v>
      </c>
      <c r="K100" s="280">
        <v>0</v>
      </c>
      <c r="L100" s="79"/>
      <c r="M100" s="80"/>
    </row>
    <row r="101" spans="1:13" x14ac:dyDescent="0.25">
      <c r="A101" s="236"/>
      <c r="B101" s="237"/>
      <c r="C101" s="239">
        <v>3225</v>
      </c>
      <c r="D101" s="75" t="s">
        <v>217</v>
      </c>
      <c r="E101" s="94">
        <v>38.75</v>
      </c>
      <c r="F101" s="79">
        <v>0</v>
      </c>
      <c r="G101" s="79">
        <v>0</v>
      </c>
      <c r="H101" s="79">
        <v>0</v>
      </c>
      <c r="I101" s="79">
        <v>0</v>
      </c>
      <c r="J101" s="280">
        <v>0</v>
      </c>
      <c r="K101" s="280">
        <v>0</v>
      </c>
      <c r="L101" s="79"/>
      <c r="M101" s="80"/>
    </row>
    <row r="102" spans="1:13" x14ac:dyDescent="0.25">
      <c r="A102" s="236"/>
      <c r="B102" s="237"/>
      <c r="C102" s="239">
        <v>3296</v>
      </c>
      <c r="D102" s="74" t="s">
        <v>220</v>
      </c>
      <c r="E102" s="79">
        <v>0</v>
      </c>
      <c r="F102" s="79">
        <v>0</v>
      </c>
      <c r="G102" s="79">
        <v>0</v>
      </c>
      <c r="H102" s="79">
        <v>0</v>
      </c>
      <c r="I102" s="79">
        <v>0</v>
      </c>
      <c r="J102" s="280">
        <v>0</v>
      </c>
      <c r="K102" s="280">
        <v>0</v>
      </c>
      <c r="L102" s="79"/>
      <c r="M102" s="80"/>
    </row>
    <row r="103" spans="1:13" x14ac:dyDescent="0.25">
      <c r="A103" s="236"/>
      <c r="B103" s="237">
        <v>34</v>
      </c>
      <c r="C103" s="239"/>
      <c r="D103" s="74" t="s">
        <v>199</v>
      </c>
      <c r="E103" s="76">
        <f>SUM(E104)</f>
        <v>0</v>
      </c>
      <c r="F103" s="79">
        <v>0</v>
      </c>
      <c r="G103" s="79">
        <v>0</v>
      </c>
      <c r="H103" s="79">
        <v>0</v>
      </c>
      <c r="I103" s="79">
        <v>0</v>
      </c>
      <c r="J103" s="79">
        <v>0</v>
      </c>
      <c r="K103" s="79">
        <v>0</v>
      </c>
      <c r="L103" s="79"/>
      <c r="M103" s="80"/>
    </row>
    <row r="104" spans="1:13" x14ac:dyDescent="0.25">
      <c r="A104" s="236"/>
      <c r="B104" s="237"/>
      <c r="C104" s="239">
        <v>3433</v>
      </c>
      <c r="D104" s="74" t="s">
        <v>221</v>
      </c>
      <c r="E104" s="79">
        <v>0</v>
      </c>
      <c r="F104" s="79">
        <v>0</v>
      </c>
      <c r="G104" s="79">
        <v>0</v>
      </c>
      <c r="H104" s="79">
        <v>0</v>
      </c>
      <c r="I104" s="79">
        <v>0</v>
      </c>
      <c r="J104" s="79">
        <v>0</v>
      </c>
      <c r="K104" s="79">
        <v>0</v>
      </c>
      <c r="L104" s="79"/>
      <c r="M104" s="80"/>
    </row>
    <row r="105" spans="1:13" ht="30" x14ac:dyDescent="0.25">
      <c r="A105" s="236"/>
      <c r="B105" s="237">
        <v>37</v>
      </c>
      <c r="C105" s="239"/>
      <c r="D105" s="75" t="s">
        <v>201</v>
      </c>
      <c r="E105" s="76">
        <f>SUM(E106)</f>
        <v>741.46</v>
      </c>
      <c r="F105" s="76">
        <f>SUM(F106)</f>
        <v>0</v>
      </c>
      <c r="G105" s="79">
        <v>0</v>
      </c>
      <c r="H105" s="79">
        <v>0</v>
      </c>
      <c r="I105" s="79">
        <v>0</v>
      </c>
      <c r="J105" s="79">
        <v>0</v>
      </c>
      <c r="K105" s="79">
        <v>0</v>
      </c>
      <c r="L105" s="79"/>
      <c r="M105" s="80"/>
    </row>
    <row r="106" spans="1:13" x14ac:dyDescent="0.25">
      <c r="A106" s="236"/>
      <c r="B106" s="237"/>
      <c r="C106" s="239">
        <v>3721</v>
      </c>
      <c r="D106" s="250" t="s">
        <v>202</v>
      </c>
      <c r="E106" s="79">
        <v>741.46</v>
      </c>
      <c r="F106" s="79">
        <v>0</v>
      </c>
      <c r="G106" s="79">
        <v>0</v>
      </c>
      <c r="H106" s="79">
        <v>0</v>
      </c>
      <c r="I106" s="79">
        <v>0</v>
      </c>
      <c r="J106" s="79">
        <v>0</v>
      </c>
      <c r="K106" s="79">
        <v>0</v>
      </c>
      <c r="L106" s="79"/>
      <c r="M106" s="80"/>
    </row>
    <row r="107" spans="1:13" x14ac:dyDescent="0.25">
      <c r="A107" s="236"/>
      <c r="B107" s="237">
        <v>38</v>
      </c>
      <c r="C107" s="239"/>
      <c r="D107" s="251" t="s">
        <v>222</v>
      </c>
      <c r="E107" s="76">
        <f>SUM(E108)</f>
        <v>562.5</v>
      </c>
      <c r="F107" s="76">
        <f>SUM(F108)</f>
        <v>544.89</v>
      </c>
      <c r="G107" s="79">
        <v>0</v>
      </c>
      <c r="H107" s="79">
        <v>0</v>
      </c>
      <c r="I107" s="79">
        <v>0</v>
      </c>
      <c r="J107" s="79">
        <v>0</v>
      </c>
      <c r="K107" s="76">
        <v>537.5</v>
      </c>
      <c r="L107" s="79"/>
      <c r="M107" s="80"/>
    </row>
    <row r="108" spans="1:13" x14ac:dyDescent="0.25">
      <c r="A108" s="236"/>
      <c r="B108" s="237"/>
      <c r="C108" s="239">
        <v>3812</v>
      </c>
      <c r="D108" s="251" t="s">
        <v>223</v>
      </c>
      <c r="E108" s="79">
        <v>562.5</v>
      </c>
      <c r="F108" s="79">
        <v>544.89</v>
      </c>
      <c r="G108" s="79">
        <v>0</v>
      </c>
      <c r="H108" s="79">
        <v>0</v>
      </c>
      <c r="I108" s="79">
        <v>0</v>
      </c>
      <c r="J108" s="79">
        <v>544.89</v>
      </c>
      <c r="K108" s="79">
        <v>537.5</v>
      </c>
      <c r="L108" s="79"/>
      <c r="M108" s="80"/>
    </row>
    <row r="109" spans="1:13" x14ac:dyDescent="0.25">
      <c r="A109" s="246">
        <v>61</v>
      </c>
      <c r="B109" s="237"/>
      <c r="C109" s="239"/>
      <c r="D109" s="252" t="s">
        <v>170</v>
      </c>
      <c r="E109" s="281">
        <f>SUM(E110)</f>
        <v>760</v>
      </c>
      <c r="F109" s="76">
        <f>SUM(F110)</f>
        <v>510</v>
      </c>
      <c r="G109" s="79">
        <v>0</v>
      </c>
      <c r="H109" s="79">
        <v>0</v>
      </c>
      <c r="I109" s="79">
        <v>0</v>
      </c>
      <c r="J109" s="79">
        <f>SUM(J110:J114)</f>
        <v>510</v>
      </c>
      <c r="K109" s="76">
        <v>360</v>
      </c>
      <c r="L109" s="76">
        <v>360</v>
      </c>
      <c r="M109" s="77">
        <v>360</v>
      </c>
    </row>
    <row r="110" spans="1:13" x14ac:dyDescent="0.25">
      <c r="A110" s="247">
        <v>3</v>
      </c>
      <c r="B110" s="237"/>
      <c r="C110" s="239"/>
      <c r="D110" s="74" t="s">
        <v>180</v>
      </c>
      <c r="E110" s="281">
        <f>SUM(E111)</f>
        <v>760</v>
      </c>
      <c r="F110" s="76">
        <f>SUM(F111)</f>
        <v>510</v>
      </c>
      <c r="G110" s="79">
        <v>0</v>
      </c>
      <c r="H110" s="79">
        <v>0</v>
      </c>
      <c r="I110" s="79">
        <v>0</v>
      </c>
      <c r="J110" s="79">
        <v>0</v>
      </c>
      <c r="K110" s="79">
        <v>360</v>
      </c>
      <c r="L110" s="79"/>
      <c r="M110" s="80"/>
    </row>
    <row r="111" spans="1:13" x14ac:dyDescent="0.25">
      <c r="A111" s="236"/>
      <c r="B111" s="237">
        <v>32</v>
      </c>
      <c r="C111" s="239"/>
      <c r="D111" s="74" t="s">
        <v>181</v>
      </c>
      <c r="E111" s="281">
        <f>SUM(E112:E114)</f>
        <v>760</v>
      </c>
      <c r="F111" s="76">
        <f>SUM(F112:F114)</f>
        <v>510</v>
      </c>
      <c r="G111" s="79">
        <v>0</v>
      </c>
      <c r="H111" s="79">
        <v>0</v>
      </c>
      <c r="I111" s="79">
        <v>0</v>
      </c>
      <c r="J111" s="79">
        <v>0</v>
      </c>
      <c r="K111" s="79">
        <f>SUM(K112:K114)</f>
        <v>360</v>
      </c>
      <c r="L111" s="79"/>
      <c r="M111" s="80"/>
    </row>
    <row r="112" spans="1:13" x14ac:dyDescent="0.25">
      <c r="A112" s="236"/>
      <c r="B112" s="237"/>
      <c r="C112" s="239">
        <v>3211</v>
      </c>
      <c r="D112" s="74" t="s">
        <v>182</v>
      </c>
      <c r="E112" s="280">
        <v>60</v>
      </c>
      <c r="F112" s="79">
        <v>510</v>
      </c>
      <c r="G112" s="79">
        <v>0</v>
      </c>
      <c r="H112" s="79">
        <v>0</v>
      </c>
      <c r="I112" s="79">
        <v>0</v>
      </c>
      <c r="J112" s="79">
        <v>510</v>
      </c>
      <c r="K112" s="79">
        <v>360</v>
      </c>
      <c r="L112" s="79"/>
      <c r="M112" s="80"/>
    </row>
    <row r="113" spans="1:14" x14ac:dyDescent="0.25">
      <c r="A113" s="253"/>
      <c r="B113" s="249"/>
      <c r="C113" s="249">
        <v>3221</v>
      </c>
      <c r="D113" s="75" t="s">
        <v>184</v>
      </c>
      <c r="E113" s="280">
        <v>295.23</v>
      </c>
      <c r="F113" s="79">
        <v>0</v>
      </c>
      <c r="G113" s="79">
        <v>0</v>
      </c>
      <c r="H113" s="79">
        <v>0</v>
      </c>
      <c r="I113" s="79">
        <v>0</v>
      </c>
      <c r="J113" s="79">
        <v>0</v>
      </c>
      <c r="K113" s="79">
        <v>0</v>
      </c>
      <c r="L113" s="79"/>
      <c r="M113" s="80"/>
    </row>
    <row r="114" spans="1:14" x14ac:dyDescent="0.25">
      <c r="A114" s="236"/>
      <c r="B114" s="237"/>
      <c r="C114" s="237">
        <v>3225</v>
      </c>
      <c r="D114" s="75" t="s">
        <v>217</v>
      </c>
      <c r="E114" s="280">
        <v>404.77</v>
      </c>
      <c r="F114" s="79">
        <v>0</v>
      </c>
      <c r="G114" s="79">
        <v>0</v>
      </c>
      <c r="H114" s="79">
        <v>0</v>
      </c>
      <c r="I114" s="79">
        <v>0</v>
      </c>
      <c r="J114" s="79">
        <v>0</v>
      </c>
      <c r="K114" s="79">
        <v>0</v>
      </c>
      <c r="L114" s="79"/>
      <c r="M114" s="80"/>
    </row>
    <row r="115" spans="1:14" x14ac:dyDescent="0.25">
      <c r="A115" s="240" t="s">
        <v>224</v>
      </c>
      <c r="B115" s="237"/>
      <c r="C115" s="237"/>
      <c r="D115" s="254" t="s">
        <v>225</v>
      </c>
      <c r="E115" s="281">
        <f>SUM(E116+E123+E129+E139)</f>
        <v>25528.020000000004</v>
      </c>
      <c r="F115" s="76">
        <f>SUM(F116+F123+F129+F135+F139)</f>
        <v>60495.33</v>
      </c>
      <c r="G115" s="76">
        <f>SUM(G116+G123+G129+G139)</f>
        <v>12000</v>
      </c>
      <c r="H115" s="76">
        <f>SUM(H129+H135)</f>
        <v>38331.25</v>
      </c>
      <c r="I115" s="76">
        <f>SUM(I129+I135)</f>
        <v>57831.25</v>
      </c>
      <c r="J115" s="76">
        <f>SUM(J116+J124+J129+J135+J139)</f>
        <v>60495.33</v>
      </c>
      <c r="K115" s="76">
        <f>SUM(K116+K123+K129+K139)</f>
        <v>12000</v>
      </c>
      <c r="L115" s="76">
        <f>G115</f>
        <v>12000</v>
      </c>
      <c r="M115" s="77">
        <f>L115</f>
        <v>12000</v>
      </c>
      <c r="N115" s="273"/>
    </row>
    <row r="116" spans="1:14" x14ac:dyDescent="0.25">
      <c r="A116" s="246">
        <v>31</v>
      </c>
      <c r="B116" s="237"/>
      <c r="C116" s="237"/>
      <c r="D116" s="243" t="s">
        <v>164</v>
      </c>
      <c r="E116" s="281">
        <f>SUM(E117)</f>
        <v>495.71000000000004</v>
      </c>
      <c r="F116" s="76">
        <f>SUM(F117)</f>
        <v>1464.08</v>
      </c>
      <c r="G116" s="79">
        <v>0</v>
      </c>
      <c r="H116" s="79">
        <v>0</v>
      </c>
      <c r="I116" s="79">
        <v>0</v>
      </c>
      <c r="J116" s="79">
        <f>SUM(J117)</f>
        <v>1464.08</v>
      </c>
      <c r="K116" s="79">
        <v>0</v>
      </c>
      <c r="L116" s="79"/>
      <c r="M116" s="80"/>
    </row>
    <row r="117" spans="1:14" x14ac:dyDescent="0.25">
      <c r="A117" s="247">
        <v>4</v>
      </c>
      <c r="B117" s="237"/>
      <c r="C117" s="237"/>
      <c r="D117" s="255" t="s">
        <v>226</v>
      </c>
      <c r="E117" s="76">
        <f>SUM(E118)</f>
        <v>495.71000000000004</v>
      </c>
      <c r="F117" s="76">
        <f>SUM(F118)</f>
        <v>1464.08</v>
      </c>
      <c r="G117" s="79">
        <v>0</v>
      </c>
      <c r="H117" s="79">
        <v>0</v>
      </c>
      <c r="I117" s="79">
        <v>0</v>
      </c>
      <c r="J117" s="79">
        <f>SUM(J118)</f>
        <v>1464.08</v>
      </c>
      <c r="K117" s="79">
        <v>0</v>
      </c>
      <c r="L117" s="79"/>
      <c r="M117" s="80"/>
    </row>
    <row r="118" spans="1:14" ht="30" x14ac:dyDescent="0.25">
      <c r="A118" s="236"/>
      <c r="B118" s="237">
        <v>42</v>
      </c>
      <c r="C118" s="237"/>
      <c r="D118" s="75" t="s">
        <v>227</v>
      </c>
      <c r="E118" s="76">
        <f>SUM(E119:E122)</f>
        <v>495.71000000000004</v>
      </c>
      <c r="F118" s="76">
        <f>SUM(F119:F122)</f>
        <v>1464.08</v>
      </c>
      <c r="G118" s="79">
        <v>0</v>
      </c>
      <c r="H118" s="79">
        <v>0</v>
      </c>
      <c r="I118" s="79">
        <v>0</v>
      </c>
      <c r="J118" s="79">
        <f>SUM(J119:J122)</f>
        <v>1464.08</v>
      </c>
      <c r="K118" s="79">
        <v>0</v>
      </c>
      <c r="L118" s="79"/>
      <c r="M118" s="80"/>
    </row>
    <row r="119" spans="1:14" x14ac:dyDescent="0.25">
      <c r="A119" s="236"/>
      <c r="B119" s="237"/>
      <c r="C119" s="237">
        <v>4221</v>
      </c>
      <c r="D119" s="74" t="s">
        <v>228</v>
      </c>
      <c r="E119" s="79">
        <v>289.72000000000003</v>
      </c>
      <c r="F119" s="79">
        <v>1264.08</v>
      </c>
      <c r="G119" s="79">
        <v>0</v>
      </c>
      <c r="H119" s="79">
        <v>0</v>
      </c>
      <c r="I119" s="79">
        <v>0</v>
      </c>
      <c r="J119" s="79">
        <v>1264.08</v>
      </c>
      <c r="K119" s="79">
        <v>0</v>
      </c>
      <c r="L119" s="79"/>
      <c r="M119" s="80"/>
    </row>
    <row r="120" spans="1:14" x14ac:dyDescent="0.25">
      <c r="A120" s="236"/>
      <c r="B120" s="237"/>
      <c r="C120" s="237">
        <v>4226</v>
      </c>
      <c r="D120" s="74" t="s">
        <v>250</v>
      </c>
      <c r="E120" s="79">
        <v>0</v>
      </c>
      <c r="F120" s="79">
        <v>100</v>
      </c>
      <c r="G120" s="79">
        <v>0</v>
      </c>
      <c r="H120" s="79"/>
      <c r="I120" s="79"/>
      <c r="J120" s="79">
        <v>100</v>
      </c>
      <c r="K120" s="79">
        <v>0</v>
      </c>
      <c r="L120" s="79"/>
      <c r="M120" s="80"/>
    </row>
    <row r="121" spans="1:14" x14ac:dyDescent="0.25">
      <c r="A121" s="236"/>
      <c r="B121" s="237"/>
      <c r="C121" s="237">
        <v>4227</v>
      </c>
      <c r="D121" s="75" t="s">
        <v>230</v>
      </c>
      <c r="E121" s="79">
        <v>92.15</v>
      </c>
      <c r="F121" s="79">
        <v>0</v>
      </c>
      <c r="G121" s="79">
        <v>0</v>
      </c>
      <c r="H121" s="79"/>
      <c r="I121" s="79"/>
      <c r="J121" s="79"/>
      <c r="K121" s="79">
        <v>0</v>
      </c>
      <c r="L121" s="79"/>
      <c r="M121" s="80"/>
    </row>
    <row r="122" spans="1:14" x14ac:dyDescent="0.25">
      <c r="A122" s="236"/>
      <c r="B122" s="237"/>
      <c r="C122" s="237">
        <v>4241</v>
      </c>
      <c r="D122" s="74" t="s">
        <v>229</v>
      </c>
      <c r="E122" s="79">
        <v>113.84</v>
      </c>
      <c r="F122" s="79">
        <v>100</v>
      </c>
      <c r="G122" s="79">
        <v>0</v>
      </c>
      <c r="H122" s="79">
        <v>0</v>
      </c>
      <c r="I122" s="79">
        <v>0</v>
      </c>
      <c r="J122" s="79">
        <v>100</v>
      </c>
      <c r="K122" s="79">
        <v>0</v>
      </c>
      <c r="L122" s="79"/>
      <c r="M122" s="80"/>
    </row>
    <row r="123" spans="1:14" x14ac:dyDescent="0.25">
      <c r="A123" s="246">
        <v>41</v>
      </c>
      <c r="B123" s="237"/>
      <c r="C123" s="237"/>
      <c r="D123" s="243" t="s">
        <v>165</v>
      </c>
      <c r="E123" s="281">
        <f>SUM(E124)</f>
        <v>11738.03</v>
      </c>
      <c r="F123" s="76">
        <f>SUM(F124)</f>
        <v>0</v>
      </c>
      <c r="G123" s="79">
        <v>0</v>
      </c>
      <c r="H123" s="79">
        <v>0</v>
      </c>
      <c r="I123" s="79">
        <v>0</v>
      </c>
      <c r="J123" s="79">
        <v>0</v>
      </c>
      <c r="K123" s="79">
        <v>0</v>
      </c>
      <c r="L123" s="79"/>
      <c r="M123" s="80"/>
    </row>
    <row r="124" spans="1:14" x14ac:dyDescent="0.25">
      <c r="A124" s="247">
        <v>4</v>
      </c>
      <c r="B124" s="237"/>
      <c r="C124" s="237"/>
      <c r="D124" s="75" t="s">
        <v>226</v>
      </c>
      <c r="E124" s="281">
        <f>SUM(E125)</f>
        <v>11738.03</v>
      </c>
      <c r="F124" s="76">
        <f>SUM(F125)</f>
        <v>0</v>
      </c>
      <c r="G124" s="79">
        <v>0</v>
      </c>
      <c r="H124" s="79">
        <v>0</v>
      </c>
      <c r="I124" s="79">
        <v>0</v>
      </c>
      <c r="J124" s="79">
        <v>0</v>
      </c>
      <c r="K124" s="79">
        <v>0</v>
      </c>
      <c r="L124" s="79"/>
      <c r="M124" s="80"/>
    </row>
    <row r="125" spans="1:14" ht="30" x14ac:dyDescent="0.25">
      <c r="A125" s="236"/>
      <c r="B125" s="237">
        <v>42</v>
      </c>
      <c r="C125" s="237"/>
      <c r="D125" s="75" t="s">
        <v>227</v>
      </c>
      <c r="E125" s="280">
        <f>SUM(E126:E128)</f>
        <v>11738.03</v>
      </c>
      <c r="F125" s="76">
        <f>SUM(F126:F128)</f>
        <v>0</v>
      </c>
      <c r="G125" s="79">
        <v>0</v>
      </c>
      <c r="H125" s="79">
        <v>0</v>
      </c>
      <c r="I125" s="79">
        <v>0</v>
      </c>
      <c r="J125" s="79">
        <v>0</v>
      </c>
      <c r="K125" s="79">
        <v>0</v>
      </c>
      <c r="L125" s="79"/>
      <c r="M125" s="80"/>
    </row>
    <row r="126" spans="1:14" x14ac:dyDescent="0.25">
      <c r="A126" s="236"/>
      <c r="B126" s="237"/>
      <c r="C126" s="237">
        <v>4221</v>
      </c>
      <c r="D126" s="74" t="s">
        <v>228</v>
      </c>
      <c r="E126" s="280">
        <v>10451.01</v>
      </c>
      <c r="F126" s="79">
        <v>0</v>
      </c>
      <c r="G126" s="79">
        <v>0</v>
      </c>
      <c r="H126" s="79">
        <v>0</v>
      </c>
      <c r="I126" s="79">
        <v>0</v>
      </c>
      <c r="J126" s="79">
        <v>0</v>
      </c>
      <c r="K126" s="79">
        <v>0</v>
      </c>
      <c r="L126" s="79"/>
      <c r="M126" s="80"/>
    </row>
    <row r="127" spans="1:14" x14ac:dyDescent="0.25">
      <c r="A127" s="236"/>
      <c r="B127" s="237"/>
      <c r="C127" s="237">
        <v>4227</v>
      </c>
      <c r="D127" s="75" t="s">
        <v>230</v>
      </c>
      <c r="E127" s="280">
        <v>1287.02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/>
      <c r="M127" s="80"/>
    </row>
    <row r="128" spans="1:14" x14ac:dyDescent="0.25">
      <c r="A128" s="236"/>
      <c r="B128" s="237"/>
      <c r="C128" s="237">
        <v>4241</v>
      </c>
      <c r="D128" s="74" t="s">
        <v>229</v>
      </c>
      <c r="E128" s="280">
        <v>0</v>
      </c>
      <c r="F128" s="79">
        <v>0</v>
      </c>
      <c r="G128" s="79">
        <v>0</v>
      </c>
      <c r="H128" s="79">
        <v>0</v>
      </c>
      <c r="I128" s="79"/>
      <c r="J128" s="79">
        <v>0</v>
      </c>
      <c r="K128" s="79">
        <v>0</v>
      </c>
      <c r="L128" s="79"/>
      <c r="M128" s="80"/>
    </row>
    <row r="129" spans="1:13" x14ac:dyDescent="0.25">
      <c r="A129" s="246">
        <v>50</v>
      </c>
      <c r="B129" s="237"/>
      <c r="C129" s="237"/>
      <c r="D129" s="243" t="s">
        <v>166</v>
      </c>
      <c r="E129" s="281">
        <f t="shared" ref="E129:G130" si="12">SUM(E130)</f>
        <v>11994.28</v>
      </c>
      <c r="F129" s="76">
        <f t="shared" si="12"/>
        <v>33881.25</v>
      </c>
      <c r="G129" s="76">
        <f t="shared" si="12"/>
        <v>12000</v>
      </c>
      <c r="H129" s="76">
        <f>SUM(H130)</f>
        <v>13331.25</v>
      </c>
      <c r="I129" s="76">
        <f>I130</f>
        <v>32831.25</v>
      </c>
      <c r="J129" s="76">
        <f>SUM(J130)</f>
        <v>33881.25</v>
      </c>
      <c r="K129" s="76">
        <v>12000</v>
      </c>
      <c r="L129" s="79"/>
      <c r="M129" s="80"/>
    </row>
    <row r="130" spans="1:13" x14ac:dyDescent="0.25">
      <c r="A130" s="247">
        <v>4</v>
      </c>
      <c r="B130" s="237"/>
      <c r="C130" s="237"/>
      <c r="D130" s="75" t="s">
        <v>226</v>
      </c>
      <c r="E130" s="281">
        <f t="shared" si="12"/>
        <v>11994.28</v>
      </c>
      <c r="F130" s="76">
        <f t="shared" si="12"/>
        <v>33881.25</v>
      </c>
      <c r="G130" s="76">
        <f t="shared" si="12"/>
        <v>12000</v>
      </c>
      <c r="H130" s="76">
        <f>SUM(H131)</f>
        <v>13331.25</v>
      </c>
      <c r="I130" s="76">
        <f>I131</f>
        <v>32831.25</v>
      </c>
      <c r="J130" s="76">
        <f>SUM(J131)</f>
        <v>33881.25</v>
      </c>
      <c r="K130" s="76">
        <v>12000</v>
      </c>
      <c r="L130" s="79"/>
      <c r="M130" s="80"/>
    </row>
    <row r="131" spans="1:13" ht="30" x14ac:dyDescent="0.25">
      <c r="A131" s="236"/>
      <c r="B131" s="237">
        <v>42</v>
      </c>
      <c r="C131" s="237"/>
      <c r="D131" s="250" t="s">
        <v>227</v>
      </c>
      <c r="E131" s="280">
        <f t="shared" ref="E131:J131" si="13">SUM(E132:E134)</f>
        <v>11994.28</v>
      </c>
      <c r="F131" s="79">
        <f t="shared" si="13"/>
        <v>33881.25</v>
      </c>
      <c r="G131" s="79">
        <f>SUM(G132:G134)</f>
        <v>12000</v>
      </c>
      <c r="H131" s="79">
        <f t="shared" si="13"/>
        <v>13331.25</v>
      </c>
      <c r="I131" s="79">
        <f t="shared" si="13"/>
        <v>32831.25</v>
      </c>
      <c r="J131" s="79">
        <f t="shared" si="13"/>
        <v>33881.25</v>
      </c>
      <c r="K131" s="79">
        <v>12000</v>
      </c>
      <c r="L131" s="79"/>
      <c r="M131" s="80"/>
    </row>
    <row r="132" spans="1:13" x14ac:dyDescent="0.25">
      <c r="A132" s="236"/>
      <c r="B132" s="237"/>
      <c r="C132" s="237">
        <v>4221</v>
      </c>
      <c r="D132" s="74" t="s">
        <v>228</v>
      </c>
      <c r="E132" s="280">
        <v>3081.25</v>
      </c>
      <c r="F132" s="79">
        <v>19500</v>
      </c>
      <c r="G132" s="79">
        <v>0</v>
      </c>
      <c r="H132" s="79">
        <v>0</v>
      </c>
      <c r="I132" s="280">
        <v>19500</v>
      </c>
      <c r="J132" s="280">
        <v>19500</v>
      </c>
      <c r="K132" s="280">
        <v>0</v>
      </c>
      <c r="L132" s="79"/>
      <c r="M132" s="80"/>
    </row>
    <row r="133" spans="1:13" x14ac:dyDescent="0.25">
      <c r="A133" s="236"/>
      <c r="B133" s="237"/>
      <c r="C133" s="237">
        <v>4227</v>
      </c>
      <c r="D133" s="75" t="s">
        <v>230</v>
      </c>
      <c r="E133" s="79">
        <v>0</v>
      </c>
      <c r="F133" s="79">
        <v>2331.25</v>
      </c>
      <c r="G133" s="79">
        <v>0</v>
      </c>
      <c r="H133" s="79">
        <v>2331.25</v>
      </c>
      <c r="I133" s="79">
        <v>2331.25</v>
      </c>
      <c r="J133" s="79">
        <v>2331.25</v>
      </c>
      <c r="K133" s="79">
        <v>0</v>
      </c>
      <c r="L133" s="79"/>
      <c r="M133" s="80"/>
    </row>
    <row r="134" spans="1:13" x14ac:dyDescent="0.25">
      <c r="A134" s="236"/>
      <c r="B134" s="237"/>
      <c r="C134" s="237">
        <v>4241</v>
      </c>
      <c r="D134" s="250" t="s">
        <v>229</v>
      </c>
      <c r="E134" s="79">
        <v>8913.0300000000007</v>
      </c>
      <c r="F134" s="79">
        <v>12050</v>
      </c>
      <c r="G134" s="280">
        <v>12000</v>
      </c>
      <c r="H134" s="79">
        <v>11000</v>
      </c>
      <c r="I134" s="79">
        <v>11000</v>
      </c>
      <c r="J134" s="79">
        <v>12050</v>
      </c>
      <c r="K134" s="79">
        <v>12000</v>
      </c>
      <c r="L134" s="79"/>
      <c r="M134" s="80"/>
    </row>
    <row r="135" spans="1:13" x14ac:dyDescent="0.25">
      <c r="A135" s="246">
        <v>51</v>
      </c>
      <c r="B135" s="237"/>
      <c r="C135" s="237"/>
      <c r="D135" s="256" t="s">
        <v>167</v>
      </c>
      <c r="E135" s="79">
        <v>0</v>
      </c>
      <c r="F135" s="76">
        <f>F136</f>
        <v>25000</v>
      </c>
      <c r="G135" s="79">
        <v>0</v>
      </c>
      <c r="H135" s="76">
        <f>SUM(H136)</f>
        <v>25000</v>
      </c>
      <c r="I135" s="76">
        <v>25000</v>
      </c>
      <c r="J135" s="76">
        <v>25000</v>
      </c>
      <c r="K135" s="76">
        <v>0</v>
      </c>
      <c r="L135" s="79"/>
      <c r="M135" s="80"/>
    </row>
    <row r="136" spans="1:13" x14ac:dyDescent="0.25">
      <c r="A136" s="247">
        <v>4</v>
      </c>
      <c r="B136" s="237"/>
      <c r="C136" s="237"/>
      <c r="D136" s="250" t="s">
        <v>226</v>
      </c>
      <c r="E136" s="79">
        <v>0</v>
      </c>
      <c r="F136" s="79">
        <f>F137</f>
        <v>25000</v>
      </c>
      <c r="G136" s="79">
        <v>0</v>
      </c>
      <c r="H136" s="79">
        <f>SUM(H137)</f>
        <v>25000</v>
      </c>
      <c r="I136" s="79">
        <v>25000</v>
      </c>
      <c r="J136" s="79">
        <v>25000</v>
      </c>
      <c r="K136" s="79">
        <v>0</v>
      </c>
      <c r="L136" s="79"/>
      <c r="M136" s="80"/>
    </row>
    <row r="137" spans="1:13" ht="30" x14ac:dyDescent="0.25">
      <c r="A137" s="236"/>
      <c r="B137" s="237">
        <v>42</v>
      </c>
      <c r="C137" s="237"/>
      <c r="D137" s="250" t="s">
        <v>227</v>
      </c>
      <c r="E137" s="79">
        <v>0</v>
      </c>
      <c r="F137" s="79">
        <f>F138</f>
        <v>25000</v>
      </c>
      <c r="G137" s="79">
        <v>0</v>
      </c>
      <c r="H137" s="79">
        <f>SUM(H138)</f>
        <v>25000</v>
      </c>
      <c r="I137" s="79">
        <v>25000</v>
      </c>
      <c r="J137" s="79">
        <v>25000</v>
      </c>
      <c r="K137" s="79">
        <v>0</v>
      </c>
      <c r="L137" s="79"/>
      <c r="M137" s="80"/>
    </row>
    <row r="138" spans="1:13" x14ac:dyDescent="0.25">
      <c r="A138" s="236"/>
      <c r="B138" s="237"/>
      <c r="C138" s="237">
        <v>4221</v>
      </c>
      <c r="D138" s="250" t="s">
        <v>228</v>
      </c>
      <c r="E138" s="79">
        <v>0</v>
      </c>
      <c r="F138" s="79">
        <v>25000</v>
      </c>
      <c r="G138" s="79">
        <v>0</v>
      </c>
      <c r="H138" s="79">
        <v>25000</v>
      </c>
      <c r="I138" s="79">
        <v>25000</v>
      </c>
      <c r="J138" s="79">
        <v>25000</v>
      </c>
      <c r="K138" s="79">
        <v>0</v>
      </c>
      <c r="L138" s="79"/>
      <c r="M138" s="80"/>
    </row>
    <row r="139" spans="1:13" x14ac:dyDescent="0.25">
      <c r="A139" s="246">
        <v>61</v>
      </c>
      <c r="B139" s="237"/>
      <c r="C139" s="237"/>
      <c r="D139" s="250" t="s">
        <v>170</v>
      </c>
      <c r="E139" s="76">
        <f>E140</f>
        <v>1300</v>
      </c>
      <c r="F139" s="76">
        <f>SUM(F142:F143)</f>
        <v>150</v>
      </c>
      <c r="G139" s="79">
        <v>0</v>
      </c>
      <c r="H139" s="79">
        <v>0</v>
      </c>
      <c r="I139" s="79">
        <v>0</v>
      </c>
      <c r="J139" s="76">
        <f>SUM(J140:J143)</f>
        <v>150</v>
      </c>
      <c r="K139" s="76">
        <v>0</v>
      </c>
      <c r="L139" s="79"/>
      <c r="M139" s="80"/>
    </row>
    <row r="140" spans="1:13" x14ac:dyDescent="0.25">
      <c r="A140" s="247">
        <v>4</v>
      </c>
      <c r="B140" s="237"/>
      <c r="C140" s="237"/>
      <c r="D140" s="250" t="s">
        <v>226</v>
      </c>
      <c r="E140" s="76">
        <f>E141</f>
        <v>1300</v>
      </c>
      <c r="F140" s="76">
        <f>SUM(F141)</f>
        <v>0</v>
      </c>
      <c r="G140" s="79">
        <v>0</v>
      </c>
      <c r="H140" s="79">
        <v>0</v>
      </c>
      <c r="I140" s="79">
        <v>0</v>
      </c>
      <c r="J140" s="79">
        <v>0</v>
      </c>
      <c r="K140" s="79">
        <v>0</v>
      </c>
      <c r="L140" s="79"/>
      <c r="M140" s="80"/>
    </row>
    <row r="141" spans="1:13" ht="30" x14ac:dyDescent="0.25">
      <c r="A141" s="236"/>
      <c r="B141" s="237">
        <v>42</v>
      </c>
      <c r="C141" s="237"/>
      <c r="D141" s="250" t="s">
        <v>227</v>
      </c>
      <c r="E141" s="79">
        <f>E142</f>
        <v>1300</v>
      </c>
      <c r="F141" s="79">
        <f>SUM(F142)</f>
        <v>0</v>
      </c>
      <c r="G141" s="79">
        <v>0</v>
      </c>
      <c r="H141" s="79">
        <v>0</v>
      </c>
      <c r="I141" s="79">
        <v>0</v>
      </c>
      <c r="J141" s="79">
        <v>0</v>
      </c>
      <c r="K141" s="79">
        <v>0</v>
      </c>
      <c r="L141" s="79"/>
      <c r="M141" s="80"/>
    </row>
    <row r="142" spans="1:13" x14ac:dyDescent="0.25">
      <c r="A142" s="236"/>
      <c r="B142" s="237"/>
      <c r="C142" s="237">
        <v>4221</v>
      </c>
      <c r="D142" s="250" t="s">
        <v>228</v>
      </c>
      <c r="E142" s="79">
        <v>1300</v>
      </c>
      <c r="F142" s="79">
        <v>0</v>
      </c>
      <c r="G142" s="79">
        <v>0</v>
      </c>
      <c r="H142" s="79"/>
      <c r="I142" s="79"/>
      <c r="J142" s="79"/>
      <c r="K142" s="79">
        <v>0</v>
      </c>
      <c r="L142" s="79"/>
      <c r="M142" s="80"/>
    </row>
    <row r="143" spans="1:13" x14ac:dyDescent="0.25">
      <c r="A143" s="236"/>
      <c r="B143" s="237"/>
      <c r="C143" s="237">
        <v>4226</v>
      </c>
      <c r="D143" s="250" t="s">
        <v>250</v>
      </c>
      <c r="E143" s="79"/>
      <c r="F143" s="79">
        <v>150</v>
      </c>
      <c r="G143" s="79">
        <v>0</v>
      </c>
      <c r="H143" s="79"/>
      <c r="I143" s="79"/>
      <c r="J143" s="79">
        <v>150</v>
      </c>
      <c r="K143" s="79">
        <v>0</v>
      </c>
      <c r="L143" s="79"/>
      <c r="M143" s="80"/>
    </row>
    <row r="144" spans="1:13" x14ac:dyDescent="0.25">
      <c r="A144" s="240" t="s">
        <v>231</v>
      </c>
      <c r="B144" s="237"/>
      <c r="C144" s="237"/>
      <c r="D144" s="254" t="s">
        <v>232</v>
      </c>
      <c r="E144" s="76">
        <f t="shared" ref="E144:H147" si="14">SUM(E145)</f>
        <v>48767.95</v>
      </c>
      <c r="F144" s="76">
        <f t="shared" si="14"/>
        <v>45000</v>
      </c>
      <c r="G144" s="76">
        <f t="shared" si="14"/>
        <v>50000</v>
      </c>
      <c r="H144" s="76">
        <f t="shared" si="14"/>
        <v>40000</v>
      </c>
      <c r="I144" s="76">
        <v>40000</v>
      </c>
      <c r="J144" s="76">
        <v>45000</v>
      </c>
      <c r="K144" s="76">
        <v>50000</v>
      </c>
      <c r="L144" s="76">
        <f>G144</f>
        <v>50000</v>
      </c>
      <c r="M144" s="77">
        <f>L144</f>
        <v>50000</v>
      </c>
    </row>
    <row r="145" spans="1:13" x14ac:dyDescent="0.25">
      <c r="A145" s="246">
        <v>50</v>
      </c>
      <c r="B145" s="237"/>
      <c r="C145" s="237"/>
      <c r="D145" s="243" t="s">
        <v>166</v>
      </c>
      <c r="E145" s="281">
        <f>SUM(E146)</f>
        <v>48767.95</v>
      </c>
      <c r="F145" s="281">
        <f>SUM(F146)</f>
        <v>45000</v>
      </c>
      <c r="G145" s="281">
        <f>SUM(G146)</f>
        <v>50000</v>
      </c>
      <c r="H145" s="76">
        <f>SUM(H146)</f>
        <v>40000</v>
      </c>
      <c r="I145" s="76">
        <v>40000</v>
      </c>
      <c r="J145" s="76">
        <v>45000</v>
      </c>
      <c r="K145" s="76">
        <v>50000</v>
      </c>
      <c r="L145" s="79"/>
      <c r="M145" s="80"/>
    </row>
    <row r="146" spans="1:13" x14ac:dyDescent="0.25">
      <c r="A146" s="247">
        <v>3</v>
      </c>
      <c r="B146" s="237"/>
      <c r="C146" s="237"/>
      <c r="D146" s="74" t="s">
        <v>180</v>
      </c>
      <c r="E146" s="281">
        <f t="shared" si="14"/>
        <v>48767.95</v>
      </c>
      <c r="F146" s="281">
        <f t="shared" si="14"/>
        <v>45000</v>
      </c>
      <c r="G146" s="281">
        <f t="shared" si="14"/>
        <v>50000</v>
      </c>
      <c r="H146" s="76">
        <f t="shared" si="14"/>
        <v>40000</v>
      </c>
      <c r="I146" s="76">
        <v>40000</v>
      </c>
      <c r="J146" s="76">
        <v>45000</v>
      </c>
      <c r="K146" s="76">
        <v>50000</v>
      </c>
      <c r="L146" s="79"/>
      <c r="M146" s="80"/>
    </row>
    <row r="147" spans="1:13" x14ac:dyDescent="0.25">
      <c r="A147" s="236"/>
      <c r="B147" s="237">
        <v>32</v>
      </c>
      <c r="C147" s="237"/>
      <c r="D147" s="74" t="s">
        <v>181</v>
      </c>
      <c r="E147" s="280">
        <f t="shared" si="14"/>
        <v>48767.95</v>
      </c>
      <c r="F147" s="280">
        <f t="shared" si="14"/>
        <v>45000</v>
      </c>
      <c r="G147" s="280">
        <v>50000</v>
      </c>
      <c r="H147" s="79">
        <v>40000</v>
      </c>
      <c r="I147" s="79">
        <v>40000</v>
      </c>
      <c r="J147" s="280">
        <v>45000</v>
      </c>
      <c r="K147" s="280">
        <v>50000</v>
      </c>
      <c r="L147" s="79"/>
      <c r="M147" s="80"/>
    </row>
    <row r="148" spans="1:13" x14ac:dyDescent="0.25">
      <c r="A148" s="236"/>
      <c r="B148" s="237"/>
      <c r="C148" s="237">
        <v>3222</v>
      </c>
      <c r="D148" s="74" t="s">
        <v>219</v>
      </c>
      <c r="E148" s="280">
        <v>48767.95</v>
      </c>
      <c r="F148" s="280">
        <v>45000</v>
      </c>
      <c r="G148" s="280">
        <v>50000</v>
      </c>
      <c r="H148" s="79">
        <v>40000</v>
      </c>
      <c r="I148" s="79">
        <v>40000</v>
      </c>
      <c r="J148" s="280">
        <v>45000</v>
      </c>
      <c r="K148" s="280">
        <v>50000</v>
      </c>
      <c r="L148" s="79"/>
      <c r="M148" s="80"/>
    </row>
    <row r="149" spans="1:13" x14ac:dyDescent="0.25">
      <c r="A149" s="240" t="s">
        <v>233</v>
      </c>
      <c r="B149" s="237"/>
      <c r="C149" s="239"/>
      <c r="D149" s="254" t="s">
        <v>234</v>
      </c>
      <c r="E149" s="281">
        <f t="shared" ref="E149:F151" si="15">SUM(E150)</f>
        <v>864.13000000000011</v>
      </c>
      <c r="F149" s="281">
        <f t="shared" si="15"/>
        <v>985</v>
      </c>
      <c r="G149" s="281">
        <f>G150</f>
        <v>985</v>
      </c>
      <c r="H149" s="76">
        <f>SUM(H150)</f>
        <v>940.8</v>
      </c>
      <c r="I149" s="76">
        <v>940.8</v>
      </c>
      <c r="J149" s="281">
        <f>SUM(J150)</f>
        <v>985</v>
      </c>
      <c r="K149" s="281">
        <v>985</v>
      </c>
      <c r="L149" s="76">
        <f>G149</f>
        <v>985</v>
      </c>
      <c r="M149" s="77">
        <f>L149</f>
        <v>985</v>
      </c>
    </row>
    <row r="150" spans="1:13" x14ac:dyDescent="0.25">
      <c r="A150" s="246">
        <v>11</v>
      </c>
      <c r="B150" s="237"/>
      <c r="C150" s="239"/>
      <c r="D150" s="243" t="s">
        <v>160</v>
      </c>
      <c r="E150" s="281">
        <f t="shared" si="15"/>
        <v>864.13000000000011</v>
      </c>
      <c r="F150" s="281">
        <f t="shared" si="15"/>
        <v>985</v>
      </c>
      <c r="G150" s="280">
        <f>G151</f>
        <v>985</v>
      </c>
      <c r="H150" s="79">
        <f>SUM(H151)</f>
        <v>940.8</v>
      </c>
      <c r="I150" s="79">
        <v>940.8</v>
      </c>
      <c r="J150" s="280">
        <f>SUM(J151)</f>
        <v>985</v>
      </c>
      <c r="K150" s="280">
        <v>985</v>
      </c>
      <c r="L150" s="79"/>
      <c r="M150" s="80"/>
    </row>
    <row r="151" spans="1:13" x14ac:dyDescent="0.25">
      <c r="A151" s="247">
        <v>3</v>
      </c>
      <c r="B151" s="237"/>
      <c r="C151" s="239"/>
      <c r="D151" s="74" t="s">
        <v>180</v>
      </c>
      <c r="E151" s="281">
        <f t="shared" si="15"/>
        <v>864.13000000000011</v>
      </c>
      <c r="F151" s="281">
        <f t="shared" si="15"/>
        <v>985</v>
      </c>
      <c r="G151" s="280">
        <f>G152</f>
        <v>985</v>
      </c>
      <c r="H151" s="79">
        <f>SUM(H152)</f>
        <v>940.8</v>
      </c>
      <c r="I151" s="79">
        <v>940.8</v>
      </c>
      <c r="J151" s="280">
        <f>SUM(J152)</f>
        <v>985</v>
      </c>
      <c r="K151" s="280">
        <v>985</v>
      </c>
      <c r="L151" s="79"/>
      <c r="M151" s="80"/>
    </row>
    <row r="152" spans="1:13" x14ac:dyDescent="0.25">
      <c r="A152" s="236"/>
      <c r="B152" s="237">
        <v>32</v>
      </c>
      <c r="C152" s="239"/>
      <c r="D152" s="74" t="s">
        <v>181</v>
      </c>
      <c r="E152" s="280">
        <f>SUM(E153:E154)</f>
        <v>864.13000000000011</v>
      </c>
      <c r="F152" s="280">
        <f>SUM(F153:F154)</f>
        <v>985</v>
      </c>
      <c r="G152" s="280">
        <f>SUM(G153:G154)</f>
        <v>985</v>
      </c>
      <c r="H152" s="79">
        <f>SUM(H153:H154)</f>
        <v>940.8</v>
      </c>
      <c r="I152" s="79">
        <v>940.8</v>
      </c>
      <c r="J152" s="280">
        <f>SUM(J153:J154)</f>
        <v>985</v>
      </c>
      <c r="K152" s="280">
        <v>985</v>
      </c>
      <c r="L152" s="79"/>
      <c r="M152" s="80"/>
    </row>
    <row r="153" spans="1:13" x14ac:dyDescent="0.25">
      <c r="A153" s="236"/>
      <c r="B153" s="237"/>
      <c r="C153" s="239">
        <v>3231</v>
      </c>
      <c r="D153" s="74" t="s">
        <v>189</v>
      </c>
      <c r="E153" s="280">
        <v>623.33000000000004</v>
      </c>
      <c r="F153" s="280">
        <v>735</v>
      </c>
      <c r="G153" s="280">
        <v>735</v>
      </c>
      <c r="H153" s="79">
        <v>700</v>
      </c>
      <c r="I153" s="79">
        <v>700</v>
      </c>
      <c r="J153" s="280">
        <v>735</v>
      </c>
      <c r="K153" s="280">
        <v>985</v>
      </c>
      <c r="L153" s="79"/>
      <c r="M153" s="80"/>
    </row>
    <row r="154" spans="1:13" x14ac:dyDescent="0.25">
      <c r="A154" s="236"/>
      <c r="B154" s="237"/>
      <c r="C154" s="239">
        <v>3236</v>
      </c>
      <c r="D154" s="75" t="s">
        <v>192</v>
      </c>
      <c r="E154" s="280">
        <v>240.8</v>
      </c>
      <c r="F154" s="280">
        <v>250</v>
      </c>
      <c r="G154" s="280">
        <v>250</v>
      </c>
      <c r="H154" s="79">
        <v>240.8</v>
      </c>
      <c r="I154" s="79">
        <v>240.8</v>
      </c>
      <c r="J154" s="280">
        <v>250</v>
      </c>
      <c r="K154" s="280">
        <v>0</v>
      </c>
      <c r="L154" s="79"/>
      <c r="M154" s="80"/>
    </row>
    <row r="155" spans="1:13" x14ac:dyDescent="0.25">
      <c r="A155" s="257">
        <v>3070</v>
      </c>
      <c r="B155" s="237"/>
      <c r="C155" s="239"/>
      <c r="D155" s="82" t="s">
        <v>235</v>
      </c>
      <c r="E155" s="281">
        <f>SUM(E156+E161+E176+E184+E200)</f>
        <v>59975.49</v>
      </c>
      <c r="F155" s="281">
        <f>SUM(F156+F176+F184+F200)</f>
        <v>103416.45</v>
      </c>
      <c r="G155" s="281">
        <f>SUM(G200)</f>
        <v>31800</v>
      </c>
      <c r="H155" s="76">
        <f>SUM(H200)</f>
        <v>81402.899999999994</v>
      </c>
      <c r="I155" s="76">
        <v>81402.899999999994</v>
      </c>
      <c r="J155" s="281">
        <f>SUM(J200)</f>
        <v>103416.45</v>
      </c>
      <c r="K155" s="281">
        <v>31800</v>
      </c>
      <c r="L155" s="76">
        <f>G155</f>
        <v>31800</v>
      </c>
      <c r="M155" s="77">
        <f>L155</f>
        <v>31800</v>
      </c>
    </row>
    <row r="156" spans="1:13" x14ac:dyDescent="0.25">
      <c r="A156" s="240" t="s">
        <v>236</v>
      </c>
      <c r="B156" s="237"/>
      <c r="C156" s="237"/>
      <c r="D156" s="254" t="s">
        <v>237</v>
      </c>
      <c r="E156" s="281">
        <f t="shared" ref="E156:F158" si="16">SUM(E157)</f>
        <v>759.03</v>
      </c>
      <c r="F156" s="281">
        <f t="shared" si="16"/>
        <v>0</v>
      </c>
      <c r="G156" s="280">
        <v>0</v>
      </c>
      <c r="H156" s="79">
        <v>0</v>
      </c>
      <c r="I156" s="79">
        <v>0</v>
      </c>
      <c r="J156" s="79">
        <v>0</v>
      </c>
      <c r="K156" s="79">
        <v>0</v>
      </c>
      <c r="L156" s="79"/>
      <c r="M156" s="80"/>
    </row>
    <row r="157" spans="1:13" x14ac:dyDescent="0.25">
      <c r="A157" s="246">
        <v>54</v>
      </c>
      <c r="B157" s="237"/>
      <c r="C157" s="237"/>
      <c r="D157" s="243" t="s">
        <v>168</v>
      </c>
      <c r="E157" s="281">
        <f t="shared" si="16"/>
        <v>759.03</v>
      </c>
      <c r="F157" s="281">
        <f t="shared" si="16"/>
        <v>0</v>
      </c>
      <c r="G157" s="280">
        <v>0</v>
      </c>
      <c r="H157" s="79">
        <v>0</v>
      </c>
      <c r="I157" s="79">
        <v>0</v>
      </c>
      <c r="J157" s="79">
        <v>0</v>
      </c>
      <c r="K157" s="79">
        <v>0</v>
      </c>
      <c r="L157" s="79"/>
      <c r="M157" s="80"/>
    </row>
    <row r="158" spans="1:13" x14ac:dyDescent="0.25">
      <c r="A158" s="247">
        <v>3</v>
      </c>
      <c r="B158" s="237"/>
      <c r="C158" s="237"/>
      <c r="D158" s="74" t="s">
        <v>180</v>
      </c>
      <c r="E158" s="281">
        <f t="shared" si="16"/>
        <v>759.03</v>
      </c>
      <c r="F158" s="281">
        <f t="shared" si="16"/>
        <v>0</v>
      </c>
      <c r="G158" s="280">
        <v>0</v>
      </c>
      <c r="H158" s="79">
        <v>0</v>
      </c>
      <c r="I158" s="79">
        <v>0</v>
      </c>
      <c r="J158" s="79">
        <v>0</v>
      </c>
      <c r="K158" s="79">
        <v>0</v>
      </c>
      <c r="L158" s="79"/>
      <c r="M158" s="80"/>
    </row>
    <row r="159" spans="1:13" x14ac:dyDescent="0.25">
      <c r="A159" s="253"/>
      <c r="B159" s="249">
        <v>32</v>
      </c>
      <c r="C159" s="249"/>
      <c r="D159" s="74" t="s">
        <v>181</v>
      </c>
      <c r="E159" s="280">
        <f>SUM(E160)</f>
        <v>759.03</v>
      </c>
      <c r="F159" s="280">
        <v>0</v>
      </c>
      <c r="G159" s="280">
        <v>0</v>
      </c>
      <c r="H159" s="79">
        <v>0</v>
      </c>
      <c r="I159" s="79">
        <v>0</v>
      </c>
      <c r="J159" s="79">
        <v>0</v>
      </c>
      <c r="K159" s="79">
        <v>0</v>
      </c>
      <c r="L159" s="79"/>
      <c r="M159" s="80"/>
    </row>
    <row r="160" spans="1:13" x14ac:dyDescent="0.25">
      <c r="A160" s="236"/>
      <c r="B160" s="237"/>
      <c r="C160" s="237">
        <v>3222</v>
      </c>
      <c r="D160" s="74" t="s">
        <v>219</v>
      </c>
      <c r="E160" s="280">
        <v>759.03</v>
      </c>
      <c r="F160" s="280">
        <v>0</v>
      </c>
      <c r="G160" s="280">
        <v>0</v>
      </c>
      <c r="H160" s="79">
        <v>0</v>
      </c>
      <c r="I160" s="79">
        <v>0</v>
      </c>
      <c r="J160" s="79">
        <v>0</v>
      </c>
      <c r="K160" s="79">
        <v>0</v>
      </c>
      <c r="L160" s="79"/>
      <c r="M160" s="80"/>
    </row>
    <row r="161" spans="1:13" hidden="1" x14ac:dyDescent="0.25">
      <c r="A161" s="282" t="s">
        <v>238</v>
      </c>
      <c r="B161" s="283"/>
      <c r="C161" s="283"/>
      <c r="D161" s="284" t="s">
        <v>239</v>
      </c>
      <c r="E161" s="285">
        <f>SUM(E162+E167)</f>
        <v>0</v>
      </c>
      <c r="F161" s="79"/>
      <c r="G161" s="79">
        <v>0</v>
      </c>
      <c r="H161" s="79">
        <v>0</v>
      </c>
      <c r="I161" s="79">
        <v>0</v>
      </c>
      <c r="J161" s="79">
        <v>0</v>
      </c>
      <c r="K161" s="79"/>
      <c r="L161" s="79"/>
      <c r="M161" s="80"/>
    </row>
    <row r="162" spans="1:13" ht="15" hidden="1" customHeight="1" x14ac:dyDescent="0.25">
      <c r="A162" s="286">
        <v>11</v>
      </c>
      <c r="B162" s="283"/>
      <c r="C162" s="283"/>
      <c r="D162" s="287" t="s">
        <v>160</v>
      </c>
      <c r="E162" s="285">
        <f>SUM(E163)</f>
        <v>0</v>
      </c>
      <c r="F162" s="79"/>
      <c r="G162" s="79">
        <v>0</v>
      </c>
      <c r="H162" s="79">
        <v>0</v>
      </c>
      <c r="I162" s="79">
        <v>0</v>
      </c>
      <c r="J162" s="79">
        <v>0</v>
      </c>
      <c r="K162" s="79"/>
      <c r="L162" s="79"/>
      <c r="M162" s="80"/>
    </row>
    <row r="163" spans="1:13" ht="15" hidden="1" customHeight="1" x14ac:dyDescent="0.25">
      <c r="A163" s="288">
        <v>3</v>
      </c>
      <c r="B163" s="283"/>
      <c r="C163" s="283"/>
      <c r="D163" s="289" t="s">
        <v>180</v>
      </c>
      <c r="E163" s="285">
        <f>SUM(E164)</f>
        <v>0</v>
      </c>
      <c r="F163" s="79"/>
      <c r="G163" s="79">
        <v>0</v>
      </c>
      <c r="H163" s="79">
        <v>0</v>
      </c>
      <c r="I163" s="79">
        <v>0</v>
      </c>
      <c r="J163" s="79">
        <v>0</v>
      </c>
      <c r="K163" s="79"/>
      <c r="L163" s="79"/>
      <c r="M163" s="80"/>
    </row>
    <row r="164" spans="1:13" ht="15" hidden="1" customHeight="1" x14ac:dyDescent="0.25">
      <c r="A164" s="290"/>
      <c r="B164" s="283">
        <v>31</v>
      </c>
      <c r="C164" s="283"/>
      <c r="D164" s="289" t="s">
        <v>205</v>
      </c>
      <c r="E164" s="291">
        <f>SUM(E165:E166)</f>
        <v>0</v>
      </c>
      <c r="F164" s="79"/>
      <c r="G164" s="79">
        <v>0</v>
      </c>
      <c r="H164" s="79">
        <v>0</v>
      </c>
      <c r="I164" s="79">
        <v>0</v>
      </c>
      <c r="J164" s="79">
        <v>0</v>
      </c>
      <c r="K164" s="79"/>
      <c r="L164" s="79"/>
      <c r="M164" s="80"/>
    </row>
    <row r="165" spans="1:13" ht="15" hidden="1" customHeight="1" x14ac:dyDescent="0.25">
      <c r="A165" s="290"/>
      <c r="B165" s="283"/>
      <c r="C165" s="283">
        <v>3111</v>
      </c>
      <c r="D165" s="289" t="s">
        <v>206</v>
      </c>
      <c r="E165" s="291"/>
      <c r="F165" s="79"/>
      <c r="G165" s="79">
        <v>0</v>
      </c>
      <c r="H165" s="79">
        <v>0</v>
      </c>
      <c r="I165" s="79">
        <v>0</v>
      </c>
      <c r="J165" s="79">
        <v>0</v>
      </c>
      <c r="K165" s="79"/>
      <c r="L165" s="79"/>
      <c r="M165" s="80"/>
    </row>
    <row r="166" spans="1:13" ht="30" hidden="1" customHeight="1" x14ac:dyDescent="0.25">
      <c r="A166" s="290"/>
      <c r="B166" s="283"/>
      <c r="C166" s="283">
        <v>3132</v>
      </c>
      <c r="D166" s="292" t="s">
        <v>240</v>
      </c>
      <c r="E166" s="291"/>
      <c r="F166" s="79"/>
      <c r="G166" s="79">
        <v>0</v>
      </c>
      <c r="H166" s="79">
        <v>0</v>
      </c>
      <c r="I166" s="79">
        <v>0</v>
      </c>
      <c r="J166" s="79">
        <v>0</v>
      </c>
      <c r="K166" s="79"/>
      <c r="L166" s="79"/>
      <c r="M166" s="80"/>
    </row>
    <row r="167" spans="1:13" ht="15" hidden="1" customHeight="1" x14ac:dyDescent="0.25">
      <c r="A167" s="286">
        <v>54</v>
      </c>
      <c r="B167" s="283"/>
      <c r="C167" s="283"/>
      <c r="D167" s="287" t="s">
        <v>168</v>
      </c>
      <c r="E167" s="285">
        <f>SUM(E168)</f>
        <v>0</v>
      </c>
      <c r="F167" s="79"/>
      <c r="G167" s="79">
        <v>0</v>
      </c>
      <c r="H167" s="79">
        <v>0</v>
      </c>
      <c r="I167" s="79">
        <v>0</v>
      </c>
      <c r="J167" s="79">
        <v>0</v>
      </c>
      <c r="K167" s="79"/>
      <c r="L167" s="79"/>
      <c r="M167" s="80"/>
    </row>
    <row r="168" spans="1:13" ht="15" hidden="1" customHeight="1" x14ac:dyDescent="0.25">
      <c r="A168" s="288">
        <v>3</v>
      </c>
      <c r="B168" s="283"/>
      <c r="C168" s="283"/>
      <c r="D168" s="289" t="s">
        <v>180</v>
      </c>
      <c r="E168" s="285">
        <f>SUM(E169+E173)</f>
        <v>0</v>
      </c>
      <c r="F168" s="79"/>
      <c r="G168" s="79">
        <v>0</v>
      </c>
      <c r="H168" s="79">
        <v>0</v>
      </c>
      <c r="I168" s="79">
        <v>0</v>
      </c>
      <c r="J168" s="79">
        <v>0</v>
      </c>
      <c r="K168" s="79"/>
      <c r="L168" s="79"/>
      <c r="M168" s="80"/>
    </row>
    <row r="169" spans="1:13" ht="15" hidden="1" customHeight="1" x14ac:dyDescent="0.25">
      <c r="A169" s="290"/>
      <c r="B169" s="283">
        <v>31</v>
      </c>
      <c r="C169" s="283"/>
      <c r="D169" s="289" t="s">
        <v>205</v>
      </c>
      <c r="E169" s="291">
        <f>SUM(E170:E172)</f>
        <v>0</v>
      </c>
      <c r="F169" s="79"/>
      <c r="G169" s="79">
        <v>0</v>
      </c>
      <c r="H169" s="79">
        <v>0</v>
      </c>
      <c r="I169" s="79">
        <v>0</v>
      </c>
      <c r="J169" s="79">
        <v>0</v>
      </c>
      <c r="K169" s="79"/>
      <c r="L169" s="79"/>
      <c r="M169" s="80"/>
    </row>
    <row r="170" spans="1:13" ht="15" hidden="1" customHeight="1" x14ac:dyDescent="0.25">
      <c r="A170" s="290"/>
      <c r="B170" s="283"/>
      <c r="C170" s="283">
        <v>3111</v>
      </c>
      <c r="D170" s="289" t="s">
        <v>206</v>
      </c>
      <c r="E170" s="291"/>
      <c r="F170" s="79"/>
      <c r="G170" s="79">
        <v>0</v>
      </c>
      <c r="H170" s="79">
        <v>0</v>
      </c>
      <c r="I170" s="79">
        <v>0</v>
      </c>
      <c r="J170" s="79">
        <v>0</v>
      </c>
      <c r="K170" s="79"/>
      <c r="L170" s="79"/>
      <c r="M170" s="80"/>
    </row>
    <row r="171" spans="1:13" ht="15" hidden="1" customHeight="1" x14ac:dyDescent="0.25">
      <c r="A171" s="290"/>
      <c r="B171" s="283"/>
      <c r="C171" s="283">
        <v>3121</v>
      </c>
      <c r="D171" s="289" t="s">
        <v>209</v>
      </c>
      <c r="E171" s="291"/>
      <c r="F171" s="79"/>
      <c r="G171" s="79">
        <v>0</v>
      </c>
      <c r="H171" s="79">
        <v>0</v>
      </c>
      <c r="I171" s="79">
        <v>0</v>
      </c>
      <c r="J171" s="79">
        <v>0</v>
      </c>
      <c r="K171" s="79"/>
      <c r="L171" s="79"/>
      <c r="M171" s="80"/>
    </row>
    <row r="172" spans="1:13" ht="30" hidden="1" customHeight="1" x14ac:dyDescent="0.25">
      <c r="A172" s="290"/>
      <c r="B172" s="283"/>
      <c r="C172" s="283">
        <v>3132</v>
      </c>
      <c r="D172" s="292" t="s">
        <v>240</v>
      </c>
      <c r="E172" s="291"/>
      <c r="F172" s="79"/>
      <c r="G172" s="79">
        <v>0</v>
      </c>
      <c r="H172" s="79">
        <v>0</v>
      </c>
      <c r="I172" s="79">
        <v>0</v>
      </c>
      <c r="J172" s="79">
        <v>0</v>
      </c>
      <c r="K172" s="79"/>
      <c r="L172" s="79"/>
      <c r="M172" s="80"/>
    </row>
    <row r="173" spans="1:13" ht="15" hidden="1" customHeight="1" x14ac:dyDescent="0.25">
      <c r="A173" s="290"/>
      <c r="B173" s="283">
        <v>32</v>
      </c>
      <c r="C173" s="283"/>
      <c r="D173" s="289" t="s">
        <v>181</v>
      </c>
      <c r="E173" s="285">
        <f>SUM(E174:E175)</f>
        <v>0</v>
      </c>
      <c r="F173" s="79"/>
      <c r="G173" s="79">
        <v>0</v>
      </c>
      <c r="H173" s="79">
        <v>0</v>
      </c>
      <c r="I173" s="79">
        <v>0</v>
      </c>
      <c r="J173" s="79">
        <v>0</v>
      </c>
      <c r="K173" s="79"/>
      <c r="L173" s="79"/>
      <c r="M173" s="80"/>
    </row>
    <row r="174" spans="1:13" ht="15" hidden="1" customHeight="1" x14ac:dyDescent="0.25">
      <c r="A174" s="290"/>
      <c r="B174" s="283"/>
      <c r="C174" s="283">
        <v>3211</v>
      </c>
      <c r="D174" s="293" t="s">
        <v>182</v>
      </c>
      <c r="E174" s="291"/>
      <c r="F174" s="79"/>
      <c r="G174" s="79">
        <v>0</v>
      </c>
      <c r="H174" s="79">
        <v>0</v>
      </c>
      <c r="I174" s="79">
        <v>0</v>
      </c>
      <c r="J174" s="79">
        <v>0</v>
      </c>
      <c r="K174" s="79"/>
      <c r="L174" s="79"/>
      <c r="M174" s="80"/>
    </row>
    <row r="175" spans="1:13" ht="30" hidden="1" customHeight="1" x14ac:dyDescent="0.25">
      <c r="A175" s="290"/>
      <c r="B175" s="283"/>
      <c r="C175" s="283">
        <v>3212</v>
      </c>
      <c r="D175" s="292" t="s">
        <v>212</v>
      </c>
      <c r="E175" s="291"/>
      <c r="F175" s="79"/>
      <c r="G175" s="79">
        <v>0</v>
      </c>
      <c r="H175" s="79">
        <v>0</v>
      </c>
      <c r="I175" s="79">
        <v>0</v>
      </c>
      <c r="J175" s="79">
        <v>0</v>
      </c>
      <c r="K175" s="79"/>
      <c r="L175" s="79"/>
      <c r="M175" s="80"/>
    </row>
    <row r="176" spans="1:13" x14ac:dyDescent="0.25">
      <c r="A176" s="240" t="s">
        <v>241</v>
      </c>
      <c r="B176" s="237"/>
      <c r="C176" s="237"/>
      <c r="D176" s="254" t="s">
        <v>242</v>
      </c>
      <c r="E176" s="76">
        <f>SUM(E177)</f>
        <v>1077.08</v>
      </c>
      <c r="F176" s="76">
        <f>SUM(F177)</f>
        <v>0</v>
      </c>
      <c r="G176" s="79">
        <v>0</v>
      </c>
      <c r="H176" s="79">
        <v>0</v>
      </c>
      <c r="I176" s="79">
        <v>0</v>
      </c>
      <c r="J176" s="79">
        <v>0</v>
      </c>
      <c r="K176" s="79">
        <v>0</v>
      </c>
      <c r="L176" s="79"/>
      <c r="M176" s="80"/>
    </row>
    <row r="177" spans="1:13" x14ac:dyDescent="0.25">
      <c r="A177" s="246">
        <v>54</v>
      </c>
      <c r="B177" s="237"/>
      <c r="C177" s="237"/>
      <c r="D177" s="243" t="s">
        <v>168</v>
      </c>
      <c r="E177" s="76">
        <f>SUM(E178+E181)</f>
        <v>1077.08</v>
      </c>
      <c r="F177" s="76">
        <f>SUM(F181)</f>
        <v>0</v>
      </c>
      <c r="G177" s="79">
        <v>0</v>
      </c>
      <c r="H177" s="79">
        <v>0</v>
      </c>
      <c r="I177" s="79">
        <v>0</v>
      </c>
      <c r="J177" s="79">
        <v>0</v>
      </c>
      <c r="K177" s="79">
        <v>0</v>
      </c>
      <c r="L177" s="79"/>
      <c r="M177" s="80"/>
    </row>
    <row r="178" spans="1:13" x14ac:dyDescent="0.25">
      <c r="A178" s="247">
        <v>3</v>
      </c>
      <c r="B178" s="237"/>
      <c r="C178" s="237"/>
      <c r="D178" s="74" t="s">
        <v>180</v>
      </c>
      <c r="E178" s="76">
        <f>SUM(E179)</f>
        <v>0</v>
      </c>
      <c r="F178" s="79">
        <v>0</v>
      </c>
      <c r="G178" s="79">
        <v>0</v>
      </c>
      <c r="H178" s="79">
        <v>0</v>
      </c>
      <c r="I178" s="79">
        <v>0</v>
      </c>
      <c r="J178" s="79">
        <v>0</v>
      </c>
      <c r="K178" s="79">
        <v>0</v>
      </c>
      <c r="L178" s="79"/>
      <c r="M178" s="80"/>
    </row>
    <row r="179" spans="1:13" x14ac:dyDescent="0.25">
      <c r="A179" s="236"/>
      <c r="B179" s="237">
        <v>32</v>
      </c>
      <c r="C179" s="237"/>
      <c r="D179" s="74" t="s">
        <v>181</v>
      </c>
      <c r="E179" s="79">
        <f>SUM(E180)</f>
        <v>0</v>
      </c>
      <c r="F179" s="79">
        <v>0</v>
      </c>
      <c r="G179" s="79">
        <v>0</v>
      </c>
      <c r="H179" s="79">
        <v>0</v>
      </c>
      <c r="I179" s="79">
        <v>0</v>
      </c>
      <c r="J179" s="79">
        <v>0</v>
      </c>
      <c r="K179" s="79">
        <v>0</v>
      </c>
      <c r="L179" s="79"/>
      <c r="M179" s="80"/>
    </row>
    <row r="180" spans="1:13" x14ac:dyDescent="0.25">
      <c r="A180" s="236"/>
      <c r="B180" s="237"/>
      <c r="C180" s="237">
        <v>3222</v>
      </c>
      <c r="D180" s="74" t="s">
        <v>181</v>
      </c>
      <c r="E180" s="79">
        <v>0</v>
      </c>
      <c r="F180" s="79">
        <v>0</v>
      </c>
      <c r="G180" s="79">
        <v>0</v>
      </c>
      <c r="H180" s="79">
        <v>0</v>
      </c>
      <c r="I180" s="79">
        <v>0</v>
      </c>
      <c r="J180" s="79">
        <v>0</v>
      </c>
      <c r="K180" s="79">
        <v>0</v>
      </c>
      <c r="L180" s="79"/>
      <c r="M180" s="80"/>
    </row>
    <row r="181" spans="1:13" x14ac:dyDescent="0.25">
      <c r="A181" s="247">
        <v>4</v>
      </c>
      <c r="B181" s="237"/>
      <c r="C181" s="237"/>
      <c r="D181" s="75" t="s">
        <v>226</v>
      </c>
      <c r="E181" s="79">
        <f>E182</f>
        <v>1077.08</v>
      </c>
      <c r="F181" s="76">
        <f>SUM(F182)</f>
        <v>0</v>
      </c>
      <c r="G181" s="79">
        <v>0</v>
      </c>
      <c r="H181" s="79">
        <v>0</v>
      </c>
      <c r="I181" s="79">
        <v>0</v>
      </c>
      <c r="J181" s="79">
        <v>0</v>
      </c>
      <c r="K181" s="79">
        <v>0</v>
      </c>
      <c r="L181" s="79"/>
      <c r="M181" s="80"/>
    </row>
    <row r="182" spans="1:13" ht="30" x14ac:dyDescent="0.25">
      <c r="A182" s="236"/>
      <c r="B182" s="237">
        <v>42</v>
      </c>
      <c r="C182" s="237"/>
      <c r="D182" s="75" t="s">
        <v>227</v>
      </c>
      <c r="E182" s="79">
        <f>E183</f>
        <v>1077.08</v>
      </c>
      <c r="F182" s="79">
        <f>SUM(F183)</f>
        <v>0</v>
      </c>
      <c r="G182" s="79">
        <v>0</v>
      </c>
      <c r="H182" s="79">
        <v>0</v>
      </c>
      <c r="I182" s="79">
        <v>0</v>
      </c>
      <c r="J182" s="79">
        <v>0</v>
      </c>
      <c r="K182" s="79">
        <v>0</v>
      </c>
      <c r="L182" s="79"/>
      <c r="M182" s="80"/>
    </row>
    <row r="183" spans="1:13" x14ac:dyDescent="0.25">
      <c r="A183" s="236"/>
      <c r="B183" s="237"/>
      <c r="C183" s="237">
        <v>4227</v>
      </c>
      <c r="D183" s="75" t="s">
        <v>230</v>
      </c>
      <c r="E183" s="79">
        <v>1077.08</v>
      </c>
      <c r="F183" s="79">
        <v>0</v>
      </c>
      <c r="G183" s="79">
        <v>0</v>
      </c>
      <c r="H183" s="79">
        <v>0</v>
      </c>
      <c r="I183" s="79">
        <v>0</v>
      </c>
      <c r="J183" s="79">
        <v>0</v>
      </c>
      <c r="K183" s="79">
        <v>0</v>
      </c>
      <c r="L183" s="79"/>
      <c r="M183" s="80"/>
    </row>
    <row r="184" spans="1:13" x14ac:dyDescent="0.25">
      <c r="A184" s="258" t="s">
        <v>243</v>
      </c>
      <c r="B184" s="237"/>
      <c r="C184" s="237"/>
      <c r="D184" s="82" t="s">
        <v>244</v>
      </c>
      <c r="E184" s="76">
        <f>SUM(E185+E191)</f>
        <v>40160.049999999996</v>
      </c>
      <c r="F184" s="76">
        <f>SUM(F185+F191)</f>
        <v>0</v>
      </c>
      <c r="G184" s="79">
        <v>0</v>
      </c>
      <c r="H184" s="79">
        <v>0</v>
      </c>
      <c r="I184" s="79">
        <v>0</v>
      </c>
      <c r="J184" s="79">
        <v>0</v>
      </c>
      <c r="K184" s="79">
        <v>0</v>
      </c>
      <c r="L184" s="79"/>
      <c r="M184" s="80"/>
    </row>
    <row r="185" spans="1:13" x14ac:dyDescent="0.25">
      <c r="A185" s="246">
        <v>11</v>
      </c>
      <c r="B185" s="237"/>
      <c r="C185" s="237"/>
      <c r="D185" s="243" t="s">
        <v>160</v>
      </c>
      <c r="E185" s="280">
        <f>E186</f>
        <v>1051.18</v>
      </c>
      <c r="F185" s="281">
        <f>SUM(F186)</f>
        <v>0</v>
      </c>
      <c r="G185" s="280">
        <v>0</v>
      </c>
      <c r="H185" s="79">
        <v>0</v>
      </c>
      <c r="I185" s="79">
        <v>0</v>
      </c>
      <c r="J185" s="79">
        <v>0</v>
      </c>
      <c r="K185" s="79">
        <v>0</v>
      </c>
      <c r="L185" s="79"/>
      <c r="M185" s="80"/>
    </row>
    <row r="186" spans="1:13" x14ac:dyDescent="0.25">
      <c r="A186" s="247">
        <v>3</v>
      </c>
      <c r="B186" s="237"/>
      <c r="C186" s="237"/>
      <c r="D186" s="74" t="s">
        <v>180</v>
      </c>
      <c r="E186" s="280">
        <f>E187</f>
        <v>1051.18</v>
      </c>
      <c r="F186" s="281">
        <f>SUM(F187)</f>
        <v>0</v>
      </c>
      <c r="G186" s="280">
        <v>0</v>
      </c>
      <c r="H186" s="79">
        <v>0</v>
      </c>
      <c r="I186" s="79"/>
      <c r="J186" s="79">
        <v>0</v>
      </c>
      <c r="K186" s="79">
        <v>0</v>
      </c>
      <c r="L186" s="79"/>
      <c r="M186" s="80"/>
    </row>
    <row r="187" spans="1:13" x14ac:dyDescent="0.25">
      <c r="A187" s="236"/>
      <c r="B187" s="237">
        <v>31</v>
      </c>
      <c r="C187" s="237"/>
      <c r="D187" s="251" t="s">
        <v>205</v>
      </c>
      <c r="E187" s="280">
        <f>SUM(E188:E190)</f>
        <v>1051.18</v>
      </c>
      <c r="F187" s="280">
        <f>SUM(F188:F190)</f>
        <v>0</v>
      </c>
      <c r="G187" s="280">
        <v>0</v>
      </c>
      <c r="H187" s="79">
        <v>0</v>
      </c>
      <c r="I187" s="79">
        <v>0</v>
      </c>
      <c r="J187" s="79">
        <v>0</v>
      </c>
      <c r="K187" s="79">
        <v>0</v>
      </c>
      <c r="L187" s="79"/>
      <c r="M187" s="80"/>
    </row>
    <row r="188" spans="1:13" x14ac:dyDescent="0.25">
      <c r="A188" s="236"/>
      <c r="B188" s="237"/>
      <c r="C188" s="237">
        <v>3111</v>
      </c>
      <c r="D188" s="251" t="s">
        <v>206</v>
      </c>
      <c r="E188" s="280">
        <v>301.41000000000003</v>
      </c>
      <c r="F188" s="280">
        <v>0</v>
      </c>
      <c r="G188" s="280">
        <v>0</v>
      </c>
      <c r="H188" s="79">
        <v>0</v>
      </c>
      <c r="I188" s="79">
        <v>0</v>
      </c>
      <c r="J188" s="79">
        <v>0</v>
      </c>
      <c r="K188" s="79">
        <v>0</v>
      </c>
      <c r="L188" s="79"/>
      <c r="M188" s="80"/>
    </row>
    <row r="189" spans="1:13" x14ac:dyDescent="0.25">
      <c r="A189" s="236"/>
      <c r="B189" s="237"/>
      <c r="C189" s="237">
        <v>3121</v>
      </c>
      <c r="D189" s="251" t="s">
        <v>209</v>
      </c>
      <c r="E189" s="280">
        <v>700</v>
      </c>
      <c r="F189" s="280">
        <v>0</v>
      </c>
      <c r="G189" s="280">
        <v>0</v>
      </c>
      <c r="H189" s="79">
        <v>0</v>
      </c>
      <c r="I189" s="79">
        <v>0</v>
      </c>
      <c r="J189" s="79">
        <v>0</v>
      </c>
      <c r="K189" s="79">
        <v>0</v>
      </c>
      <c r="L189" s="79"/>
      <c r="M189" s="80"/>
    </row>
    <row r="190" spans="1:13" x14ac:dyDescent="0.25">
      <c r="A190" s="236"/>
      <c r="B190" s="237"/>
      <c r="C190" s="237">
        <v>3132</v>
      </c>
      <c r="D190" s="250" t="s">
        <v>240</v>
      </c>
      <c r="E190" s="280">
        <v>49.77</v>
      </c>
      <c r="F190" s="280">
        <v>0</v>
      </c>
      <c r="G190" s="280">
        <v>0</v>
      </c>
      <c r="H190" s="79">
        <v>0</v>
      </c>
      <c r="I190" s="79">
        <v>0</v>
      </c>
      <c r="J190" s="79">
        <v>0</v>
      </c>
      <c r="K190" s="79">
        <v>0</v>
      </c>
      <c r="L190" s="79"/>
      <c r="M190" s="80"/>
    </row>
    <row r="191" spans="1:13" x14ac:dyDescent="0.25">
      <c r="A191" s="246">
        <v>54</v>
      </c>
      <c r="B191" s="237"/>
      <c r="C191" s="237"/>
      <c r="D191" s="252" t="s">
        <v>168</v>
      </c>
      <c r="E191" s="281">
        <f>SUM(E192)</f>
        <v>39108.869999999995</v>
      </c>
      <c r="F191" s="281">
        <f>SUM(F192)</f>
        <v>0</v>
      </c>
      <c r="G191" s="280">
        <v>0</v>
      </c>
      <c r="H191" s="79">
        <v>0</v>
      </c>
      <c r="I191" s="79">
        <v>0</v>
      </c>
      <c r="J191" s="79">
        <v>0</v>
      </c>
      <c r="K191" s="79">
        <v>0</v>
      </c>
      <c r="L191" s="79"/>
      <c r="M191" s="80"/>
    </row>
    <row r="192" spans="1:13" x14ac:dyDescent="0.25">
      <c r="A192" s="247">
        <v>3</v>
      </c>
      <c r="B192" s="237"/>
      <c r="C192" s="237"/>
      <c r="D192" s="259" t="s">
        <v>180</v>
      </c>
      <c r="E192" s="281">
        <f>SUM(E193+E197)</f>
        <v>39108.869999999995</v>
      </c>
      <c r="F192" s="281">
        <f>SUM(F193+F197)</f>
        <v>0</v>
      </c>
      <c r="G192" s="280">
        <v>0</v>
      </c>
      <c r="H192" s="79">
        <v>0</v>
      </c>
      <c r="I192" s="79">
        <v>0</v>
      </c>
      <c r="J192" s="79">
        <v>0</v>
      </c>
      <c r="K192" s="79">
        <v>0</v>
      </c>
      <c r="L192" s="79"/>
      <c r="M192" s="80"/>
    </row>
    <row r="193" spans="1:14" x14ac:dyDescent="0.25">
      <c r="A193" s="236"/>
      <c r="B193" s="237">
        <v>31</v>
      </c>
      <c r="C193" s="237"/>
      <c r="D193" s="251" t="s">
        <v>205</v>
      </c>
      <c r="E193" s="281">
        <f>SUM(E194:E196)</f>
        <v>35342.35</v>
      </c>
      <c r="F193" s="281">
        <f>SUM(F194:F196)</f>
        <v>0</v>
      </c>
      <c r="G193" s="280">
        <v>0</v>
      </c>
      <c r="H193" s="79">
        <v>0</v>
      </c>
      <c r="I193" s="79">
        <v>0</v>
      </c>
      <c r="J193" s="79">
        <v>0</v>
      </c>
      <c r="K193" s="79">
        <v>0</v>
      </c>
      <c r="L193" s="79"/>
      <c r="M193" s="80"/>
    </row>
    <row r="194" spans="1:14" x14ac:dyDescent="0.25">
      <c r="A194" s="236"/>
      <c r="B194" s="237"/>
      <c r="C194" s="237">
        <v>3111</v>
      </c>
      <c r="D194" s="251" t="s">
        <v>206</v>
      </c>
      <c r="E194" s="280">
        <v>28534.18</v>
      </c>
      <c r="F194" s="280">
        <v>0</v>
      </c>
      <c r="G194" s="280">
        <v>0</v>
      </c>
      <c r="H194" s="79">
        <v>0</v>
      </c>
      <c r="I194" s="79">
        <v>0</v>
      </c>
      <c r="J194" s="79">
        <v>0</v>
      </c>
      <c r="K194" s="79">
        <v>0</v>
      </c>
      <c r="L194" s="79"/>
      <c r="M194" s="80"/>
    </row>
    <row r="195" spans="1:14" x14ac:dyDescent="0.25">
      <c r="A195" s="236"/>
      <c r="B195" s="237"/>
      <c r="C195" s="237">
        <v>3121</v>
      </c>
      <c r="D195" s="251" t="s">
        <v>209</v>
      </c>
      <c r="E195" s="280">
        <v>2100</v>
      </c>
      <c r="F195" s="280">
        <v>0</v>
      </c>
      <c r="G195" s="280">
        <v>0</v>
      </c>
      <c r="H195" s="79">
        <v>0</v>
      </c>
      <c r="I195" s="79">
        <v>0</v>
      </c>
      <c r="J195" s="79">
        <v>0</v>
      </c>
      <c r="K195" s="79">
        <v>0</v>
      </c>
      <c r="L195" s="79"/>
      <c r="M195" s="80"/>
    </row>
    <row r="196" spans="1:14" x14ac:dyDescent="0.25">
      <c r="A196" s="236"/>
      <c r="B196" s="237"/>
      <c r="C196" s="237">
        <v>3132</v>
      </c>
      <c r="D196" s="250" t="s">
        <v>240</v>
      </c>
      <c r="E196" s="280">
        <v>4708.17</v>
      </c>
      <c r="F196" s="280">
        <v>0</v>
      </c>
      <c r="G196" s="280">
        <v>0</v>
      </c>
      <c r="H196" s="79">
        <v>0</v>
      </c>
      <c r="I196" s="79">
        <v>0</v>
      </c>
      <c r="J196" s="79">
        <v>0</v>
      </c>
      <c r="K196" s="79">
        <v>0</v>
      </c>
      <c r="L196" s="79"/>
      <c r="M196" s="80"/>
    </row>
    <row r="197" spans="1:14" x14ac:dyDescent="0.25">
      <c r="A197" s="236"/>
      <c r="B197" s="237">
        <v>32</v>
      </c>
      <c r="C197" s="237"/>
      <c r="D197" s="251" t="s">
        <v>181</v>
      </c>
      <c r="E197" s="281">
        <f>SUM(E198:E199)</f>
        <v>3766.52</v>
      </c>
      <c r="F197" s="281">
        <f>SUM(F198:F199)</f>
        <v>0</v>
      </c>
      <c r="G197" s="280">
        <v>0</v>
      </c>
      <c r="H197" s="79">
        <v>0</v>
      </c>
      <c r="I197" s="79">
        <v>0</v>
      </c>
      <c r="J197" s="79">
        <v>0</v>
      </c>
      <c r="K197" s="79">
        <v>0</v>
      </c>
      <c r="L197" s="79"/>
      <c r="M197" s="80"/>
    </row>
    <row r="198" spans="1:14" x14ac:dyDescent="0.25">
      <c r="A198" s="236"/>
      <c r="B198" s="237"/>
      <c r="C198" s="237">
        <v>3211</v>
      </c>
      <c r="D198" s="251" t="s">
        <v>182</v>
      </c>
      <c r="E198" s="280">
        <v>75</v>
      </c>
      <c r="F198" s="280">
        <v>0</v>
      </c>
      <c r="G198" s="280">
        <v>0</v>
      </c>
      <c r="H198" s="79">
        <v>0</v>
      </c>
      <c r="I198" s="79">
        <v>0</v>
      </c>
      <c r="J198" s="79">
        <v>0</v>
      </c>
      <c r="K198" s="79">
        <v>0</v>
      </c>
      <c r="L198" s="79"/>
      <c r="M198" s="80"/>
    </row>
    <row r="199" spans="1:14" ht="30" x14ac:dyDescent="0.25">
      <c r="A199" s="236"/>
      <c r="B199" s="237"/>
      <c r="C199" s="237">
        <v>3212</v>
      </c>
      <c r="D199" s="250" t="s">
        <v>212</v>
      </c>
      <c r="E199" s="280">
        <v>3691.52</v>
      </c>
      <c r="F199" s="280">
        <v>0</v>
      </c>
      <c r="G199" s="280">
        <v>0</v>
      </c>
      <c r="H199" s="79">
        <v>0</v>
      </c>
      <c r="I199" s="79">
        <v>0</v>
      </c>
      <c r="J199" s="79">
        <v>0</v>
      </c>
      <c r="K199" s="79">
        <v>0</v>
      </c>
      <c r="L199" s="79"/>
      <c r="M199" s="80"/>
    </row>
    <row r="200" spans="1:14" x14ac:dyDescent="0.25">
      <c r="A200" s="240" t="s">
        <v>245</v>
      </c>
      <c r="B200" s="237"/>
      <c r="C200" s="239"/>
      <c r="D200" s="254" t="s">
        <v>246</v>
      </c>
      <c r="E200" s="280">
        <f>SUM(E201+E211)</f>
        <v>17979.330000000002</v>
      </c>
      <c r="F200" s="281">
        <f>SUM(F201+F211)</f>
        <v>103416.45</v>
      </c>
      <c r="G200" s="281">
        <f>SUM(G201+G211)</f>
        <v>31800</v>
      </c>
      <c r="H200" s="76">
        <f>SUM(H201+H211)</f>
        <v>81402.899999999994</v>
      </c>
      <c r="I200" s="76">
        <v>81402.899999999994</v>
      </c>
      <c r="J200" s="76">
        <f>SUM(J201+J211)</f>
        <v>103416.45</v>
      </c>
      <c r="K200" s="76">
        <v>31800</v>
      </c>
      <c r="L200" s="76">
        <f>G200</f>
        <v>31800</v>
      </c>
      <c r="M200" s="77">
        <f>L200</f>
        <v>31800</v>
      </c>
      <c r="N200" s="260"/>
    </row>
    <row r="201" spans="1:14" x14ac:dyDescent="0.25">
      <c r="A201" s="246">
        <v>11</v>
      </c>
      <c r="B201" s="237"/>
      <c r="C201" s="239"/>
      <c r="D201" s="243" t="s">
        <v>160</v>
      </c>
      <c r="E201" s="280">
        <f>SUM(E202)</f>
        <v>2003.3799999999999</v>
      </c>
      <c r="F201" s="281">
        <f>SUM(F202)</f>
        <v>27910</v>
      </c>
      <c r="G201" s="281">
        <f>SUM(G202)</f>
        <v>31800</v>
      </c>
      <c r="H201" s="76">
        <f>SUM(H202)</f>
        <v>25201.45</v>
      </c>
      <c r="I201" s="76">
        <v>25201.45</v>
      </c>
      <c r="J201" s="76">
        <f>SUM(J202)</f>
        <v>27910</v>
      </c>
      <c r="K201" s="76">
        <v>31800</v>
      </c>
      <c r="L201" s="79"/>
      <c r="M201" s="80"/>
    </row>
    <row r="202" spans="1:14" x14ac:dyDescent="0.25">
      <c r="A202" s="247">
        <v>3</v>
      </c>
      <c r="B202" s="237"/>
      <c r="C202" s="237"/>
      <c r="D202" s="74" t="s">
        <v>180</v>
      </c>
      <c r="E202" s="280">
        <f>SUM(E203+E207)</f>
        <v>2003.3799999999999</v>
      </c>
      <c r="F202" s="281">
        <f>SUM(F203+F207)</f>
        <v>27910</v>
      </c>
      <c r="G202" s="281">
        <f>SUM(G203+G207)</f>
        <v>31800</v>
      </c>
      <c r="H202" s="76">
        <f>SUM(H203+H207)</f>
        <v>25201.45</v>
      </c>
      <c r="I202" s="76">
        <v>25201.45</v>
      </c>
      <c r="J202" s="76">
        <f>SUM(J203+J207)</f>
        <v>27910</v>
      </c>
      <c r="K202" s="76">
        <v>31800</v>
      </c>
      <c r="L202" s="79"/>
      <c r="M202" s="80"/>
    </row>
    <row r="203" spans="1:14" x14ac:dyDescent="0.25">
      <c r="A203" s="236"/>
      <c r="B203" s="237">
        <v>31</v>
      </c>
      <c r="C203" s="237"/>
      <c r="D203" s="74" t="s">
        <v>205</v>
      </c>
      <c r="E203" s="280">
        <f>SUM(E204:E206)</f>
        <v>1815.82</v>
      </c>
      <c r="F203" s="280">
        <f>SUM(F204:F206)</f>
        <v>24300</v>
      </c>
      <c r="G203" s="280">
        <f>SUM(G204:G206)</f>
        <v>28000</v>
      </c>
      <c r="H203" s="79">
        <f>SUM(H204:H206)</f>
        <v>22000</v>
      </c>
      <c r="I203" s="79">
        <v>22000</v>
      </c>
      <c r="J203" s="79">
        <f>SUM(J204:J206)</f>
        <v>24300</v>
      </c>
      <c r="K203" s="79">
        <v>28000</v>
      </c>
      <c r="L203" s="79"/>
      <c r="M203" s="80"/>
    </row>
    <row r="204" spans="1:14" x14ac:dyDescent="0.25">
      <c r="A204" s="236"/>
      <c r="B204" s="237"/>
      <c r="C204" s="237">
        <v>3111</v>
      </c>
      <c r="D204" s="74" t="s">
        <v>206</v>
      </c>
      <c r="E204" s="280">
        <v>1388.56</v>
      </c>
      <c r="F204" s="280">
        <v>16000</v>
      </c>
      <c r="G204" s="280">
        <v>18000</v>
      </c>
      <c r="H204" s="79">
        <v>15000</v>
      </c>
      <c r="I204" s="79">
        <v>15000</v>
      </c>
      <c r="J204" s="79">
        <v>16000</v>
      </c>
      <c r="K204" s="79">
        <v>18000</v>
      </c>
      <c r="L204" s="79"/>
      <c r="M204" s="80"/>
    </row>
    <row r="205" spans="1:14" x14ac:dyDescent="0.25">
      <c r="A205" s="236"/>
      <c r="B205" s="237"/>
      <c r="C205" s="237">
        <v>3121</v>
      </c>
      <c r="D205" s="74" t="s">
        <v>209</v>
      </c>
      <c r="E205" s="280">
        <v>200</v>
      </c>
      <c r="F205" s="280">
        <v>2300</v>
      </c>
      <c r="G205" s="280">
        <v>3000</v>
      </c>
      <c r="H205" s="79">
        <v>2000</v>
      </c>
      <c r="I205" s="79">
        <v>2000</v>
      </c>
      <c r="J205" s="79">
        <v>2300</v>
      </c>
      <c r="K205" s="79">
        <v>3000</v>
      </c>
      <c r="L205" s="79"/>
      <c r="M205" s="80"/>
    </row>
    <row r="206" spans="1:14" x14ac:dyDescent="0.25">
      <c r="A206" s="236"/>
      <c r="B206" s="237"/>
      <c r="C206" s="237">
        <v>3132</v>
      </c>
      <c r="D206" s="75" t="s">
        <v>240</v>
      </c>
      <c r="E206" s="280">
        <v>227.26</v>
      </c>
      <c r="F206" s="280">
        <v>6000</v>
      </c>
      <c r="G206" s="280">
        <v>7000</v>
      </c>
      <c r="H206" s="79">
        <v>5000</v>
      </c>
      <c r="I206" s="79">
        <v>5000</v>
      </c>
      <c r="J206" s="280">
        <v>6000</v>
      </c>
      <c r="K206" s="280">
        <v>7000</v>
      </c>
      <c r="L206" s="79"/>
      <c r="M206" s="80"/>
    </row>
    <row r="207" spans="1:14" x14ac:dyDescent="0.25">
      <c r="A207" s="236"/>
      <c r="B207" s="237">
        <v>32</v>
      </c>
      <c r="C207" s="237"/>
      <c r="D207" s="74" t="s">
        <v>181</v>
      </c>
      <c r="E207" s="79">
        <f>SUM(E208:E209)</f>
        <v>187.56</v>
      </c>
      <c r="F207" s="76">
        <f>SUM(F208:F210)</f>
        <v>3610</v>
      </c>
      <c r="G207" s="76">
        <f>SUM(G208:G210)</f>
        <v>3800</v>
      </c>
      <c r="H207" s="76">
        <f>SUM(H208:H210)</f>
        <v>3201.45</v>
      </c>
      <c r="I207" s="76">
        <v>3201.45</v>
      </c>
      <c r="J207" s="281">
        <f>SUM(J208:J210)</f>
        <v>3610</v>
      </c>
      <c r="K207" s="281">
        <v>3800</v>
      </c>
      <c r="L207" s="79"/>
      <c r="M207" s="80"/>
    </row>
    <row r="208" spans="1:14" x14ac:dyDescent="0.25">
      <c r="A208" s="236"/>
      <c r="B208" s="237"/>
      <c r="C208" s="237">
        <v>3211</v>
      </c>
      <c r="D208" s="74" t="s">
        <v>182</v>
      </c>
      <c r="E208" s="79"/>
      <c r="F208" s="79">
        <v>250</v>
      </c>
      <c r="G208" s="79">
        <v>300</v>
      </c>
      <c r="H208" s="79">
        <v>195</v>
      </c>
      <c r="I208" s="79">
        <v>195</v>
      </c>
      <c r="J208" s="280">
        <v>250</v>
      </c>
      <c r="K208" s="280">
        <v>300</v>
      </c>
      <c r="L208" s="79"/>
      <c r="M208" s="80"/>
    </row>
    <row r="209" spans="1:14" ht="30" x14ac:dyDescent="0.25">
      <c r="A209" s="236"/>
      <c r="B209" s="237"/>
      <c r="C209" s="237">
        <v>3212</v>
      </c>
      <c r="D209" s="75" t="s">
        <v>212</v>
      </c>
      <c r="E209" s="280">
        <v>187.56</v>
      </c>
      <c r="F209" s="79">
        <v>2500</v>
      </c>
      <c r="G209" s="79">
        <v>3000</v>
      </c>
      <c r="H209" s="79">
        <v>2500</v>
      </c>
      <c r="I209" s="79">
        <v>2500</v>
      </c>
      <c r="J209" s="280">
        <v>2500</v>
      </c>
      <c r="K209" s="280">
        <v>3000</v>
      </c>
      <c r="L209" s="79"/>
      <c r="M209" s="80"/>
    </row>
    <row r="210" spans="1:14" x14ac:dyDescent="0.25">
      <c r="A210" s="236"/>
      <c r="B210" s="237"/>
      <c r="C210" s="237">
        <v>3236</v>
      </c>
      <c r="D210" s="75" t="s">
        <v>192</v>
      </c>
      <c r="E210" s="280"/>
      <c r="F210" s="79">
        <v>860</v>
      </c>
      <c r="G210" s="79">
        <v>500</v>
      </c>
      <c r="H210" s="79">
        <v>506.45</v>
      </c>
      <c r="I210" s="79">
        <v>506.45</v>
      </c>
      <c r="J210" s="280">
        <v>860</v>
      </c>
      <c r="K210" s="280">
        <v>500</v>
      </c>
      <c r="L210" s="79"/>
      <c r="M210" s="80"/>
    </row>
    <row r="211" spans="1:14" x14ac:dyDescent="0.25">
      <c r="A211" s="246">
        <v>54</v>
      </c>
      <c r="B211" s="237"/>
      <c r="C211" s="237"/>
      <c r="D211" s="243" t="s">
        <v>168</v>
      </c>
      <c r="E211" s="280">
        <f>SUM(E212)</f>
        <v>15975.95</v>
      </c>
      <c r="F211" s="76">
        <f>SUM(F212)</f>
        <v>75506.45</v>
      </c>
      <c r="G211" s="76">
        <f>SUM(G212+G217)</f>
        <v>0</v>
      </c>
      <c r="H211" s="76">
        <f>SUM(H212)</f>
        <v>56201.45</v>
      </c>
      <c r="I211" s="76">
        <v>56201.45</v>
      </c>
      <c r="J211" s="281">
        <f>SUM(J212)</f>
        <v>75506.45</v>
      </c>
      <c r="K211" s="281">
        <v>0</v>
      </c>
      <c r="L211" s="79"/>
      <c r="M211" s="80"/>
    </row>
    <row r="212" spans="1:14" x14ac:dyDescent="0.25">
      <c r="A212" s="247">
        <v>3</v>
      </c>
      <c r="B212" s="237"/>
      <c r="C212" s="237"/>
      <c r="D212" s="74" t="s">
        <v>180</v>
      </c>
      <c r="E212" s="280">
        <f>SUM(E213+E217)</f>
        <v>15975.95</v>
      </c>
      <c r="F212" s="76">
        <f>SUM(F213+F217)</f>
        <v>75506.45</v>
      </c>
      <c r="G212" s="76">
        <f>SUM(G213)</f>
        <v>0</v>
      </c>
      <c r="H212" s="76">
        <f>SUM(H213+H217)</f>
        <v>56201.45</v>
      </c>
      <c r="I212" s="76">
        <v>56201.45</v>
      </c>
      <c r="J212" s="76">
        <f>SUM(J213+J217)</f>
        <v>75506.45</v>
      </c>
      <c r="K212" s="76">
        <v>0</v>
      </c>
      <c r="L212" s="79"/>
      <c r="M212" s="80"/>
    </row>
    <row r="213" spans="1:14" x14ac:dyDescent="0.25">
      <c r="A213" s="236"/>
      <c r="B213" s="237">
        <v>31</v>
      </c>
      <c r="C213" s="237"/>
      <c r="D213" s="74" t="s">
        <v>205</v>
      </c>
      <c r="E213" s="280">
        <f>SUM(E214:E216)</f>
        <v>14495.04</v>
      </c>
      <c r="F213" s="76">
        <f>SUM(F214:F216)</f>
        <v>70500</v>
      </c>
      <c r="G213" s="76">
        <v>0</v>
      </c>
      <c r="H213" s="76">
        <f>SUM(H214:H216)</f>
        <v>51000</v>
      </c>
      <c r="I213" s="76">
        <v>51000</v>
      </c>
      <c r="J213" s="76">
        <f>SUM(J214:J216)</f>
        <v>70500</v>
      </c>
      <c r="K213" s="76">
        <v>0</v>
      </c>
      <c r="L213" s="79"/>
      <c r="M213" s="80"/>
    </row>
    <row r="214" spans="1:14" x14ac:dyDescent="0.25">
      <c r="A214" s="236"/>
      <c r="B214" s="237"/>
      <c r="C214" s="237">
        <v>3111</v>
      </c>
      <c r="D214" s="74" t="s">
        <v>206</v>
      </c>
      <c r="E214" s="79">
        <v>11152.94</v>
      </c>
      <c r="F214" s="79">
        <v>57000</v>
      </c>
      <c r="G214" s="79">
        <v>0</v>
      </c>
      <c r="H214" s="79">
        <v>42000</v>
      </c>
      <c r="I214" s="79">
        <v>42000</v>
      </c>
      <c r="J214" s="79">
        <v>57000</v>
      </c>
      <c r="K214" s="79">
        <v>0</v>
      </c>
      <c r="L214" s="79"/>
      <c r="M214" s="80"/>
    </row>
    <row r="215" spans="1:14" x14ac:dyDescent="0.25">
      <c r="A215" s="236"/>
      <c r="B215" s="237"/>
      <c r="C215" s="237">
        <v>3121</v>
      </c>
      <c r="D215" s="74" t="s">
        <v>209</v>
      </c>
      <c r="E215" s="79">
        <v>1500</v>
      </c>
      <c r="F215" s="79">
        <v>3500</v>
      </c>
      <c r="G215" s="79">
        <v>0</v>
      </c>
      <c r="H215" s="79">
        <v>2000</v>
      </c>
      <c r="I215" s="79">
        <v>2000</v>
      </c>
      <c r="J215" s="79">
        <v>3500</v>
      </c>
      <c r="K215" s="79">
        <v>0</v>
      </c>
      <c r="L215" s="79"/>
      <c r="M215" s="80"/>
    </row>
    <row r="216" spans="1:14" x14ac:dyDescent="0.25">
      <c r="A216" s="236"/>
      <c r="B216" s="237"/>
      <c r="C216" s="237">
        <v>3132</v>
      </c>
      <c r="D216" s="75" t="s">
        <v>240</v>
      </c>
      <c r="E216" s="79">
        <v>1842.1</v>
      </c>
      <c r="F216" s="79">
        <v>10000</v>
      </c>
      <c r="G216" s="79">
        <v>0</v>
      </c>
      <c r="H216" s="79">
        <v>7000</v>
      </c>
      <c r="I216" s="79">
        <v>7000</v>
      </c>
      <c r="J216" s="79">
        <v>10000</v>
      </c>
      <c r="K216" s="79">
        <v>0</v>
      </c>
      <c r="L216" s="79"/>
      <c r="M216" s="80"/>
    </row>
    <row r="217" spans="1:14" x14ac:dyDescent="0.25">
      <c r="A217" s="236"/>
      <c r="B217" s="237">
        <v>32</v>
      </c>
      <c r="C217" s="237"/>
      <c r="D217" s="74" t="s">
        <v>181</v>
      </c>
      <c r="E217" s="79">
        <f>SUM(E218:E220)</f>
        <v>1480.91</v>
      </c>
      <c r="F217" s="76">
        <f>SUM(F218:F220)</f>
        <v>5006.45</v>
      </c>
      <c r="G217" s="76">
        <f>SUM(G218:G219)</f>
        <v>0</v>
      </c>
      <c r="H217" s="76">
        <f>SUM(H218:H220)</f>
        <v>5201.45</v>
      </c>
      <c r="I217" s="76">
        <v>5201.45</v>
      </c>
      <c r="J217" s="76">
        <f>SUM(J218:J220)</f>
        <v>5006.45</v>
      </c>
      <c r="K217" s="76">
        <v>0</v>
      </c>
      <c r="L217" s="79"/>
      <c r="M217" s="80"/>
    </row>
    <row r="218" spans="1:14" x14ac:dyDescent="0.25">
      <c r="A218" s="236"/>
      <c r="B218" s="237"/>
      <c r="C218" s="237">
        <v>3211</v>
      </c>
      <c r="D218" s="74" t="s">
        <v>182</v>
      </c>
      <c r="E218" s="79">
        <v>0</v>
      </c>
      <c r="F218" s="79">
        <v>0</v>
      </c>
      <c r="G218" s="79">
        <v>0</v>
      </c>
      <c r="H218" s="79">
        <v>195</v>
      </c>
      <c r="I218" s="79">
        <v>195</v>
      </c>
      <c r="J218" s="79">
        <v>0</v>
      </c>
      <c r="K218" s="79">
        <v>0</v>
      </c>
      <c r="L218" s="79"/>
      <c r="M218" s="80"/>
    </row>
    <row r="219" spans="1:14" ht="30" x14ac:dyDescent="0.25">
      <c r="A219" s="236"/>
      <c r="B219" s="237"/>
      <c r="C219" s="237">
        <v>3212</v>
      </c>
      <c r="D219" s="75" t="s">
        <v>212</v>
      </c>
      <c r="E219" s="79">
        <v>1480.91</v>
      </c>
      <c r="F219" s="79">
        <v>4500</v>
      </c>
      <c r="G219" s="79">
        <v>0</v>
      </c>
      <c r="H219" s="79">
        <v>4500</v>
      </c>
      <c r="I219" s="79">
        <v>4500</v>
      </c>
      <c r="J219" s="79">
        <v>4500</v>
      </c>
      <c r="K219" s="79">
        <v>0</v>
      </c>
      <c r="L219" s="79"/>
      <c r="M219" s="80"/>
    </row>
    <row r="220" spans="1:14" x14ac:dyDescent="0.25">
      <c r="A220" s="236"/>
      <c r="B220" s="237"/>
      <c r="C220" s="237">
        <v>3236</v>
      </c>
      <c r="D220" s="255" t="s">
        <v>192</v>
      </c>
      <c r="E220" s="79">
        <v>0</v>
      </c>
      <c r="F220" s="79">
        <v>506.45</v>
      </c>
      <c r="G220" s="79">
        <v>0</v>
      </c>
      <c r="H220" s="79">
        <v>506.45</v>
      </c>
      <c r="I220" s="79">
        <v>506.45</v>
      </c>
      <c r="J220" s="79">
        <v>506.45</v>
      </c>
      <c r="K220" s="79">
        <v>0</v>
      </c>
      <c r="L220" s="79"/>
      <c r="M220" s="80"/>
    </row>
    <row r="221" spans="1:14" x14ac:dyDescent="0.25">
      <c r="A221" s="257">
        <v>3050</v>
      </c>
      <c r="B221" s="237"/>
      <c r="C221" s="237"/>
      <c r="D221" s="255"/>
      <c r="E221" s="79">
        <v>0</v>
      </c>
      <c r="F221" s="79">
        <v>0</v>
      </c>
      <c r="G221" s="79">
        <v>0</v>
      </c>
      <c r="H221" s="79"/>
      <c r="I221" s="79"/>
      <c r="J221" s="79"/>
      <c r="K221" s="79">
        <v>0</v>
      </c>
      <c r="L221" s="79"/>
      <c r="M221" s="80"/>
    </row>
    <row r="222" spans="1:14" ht="28.5" x14ac:dyDescent="0.25">
      <c r="A222" s="261" t="s">
        <v>178</v>
      </c>
      <c r="B222" s="262"/>
      <c r="C222" s="263"/>
      <c r="D222" s="55" t="s">
        <v>179</v>
      </c>
      <c r="E222" s="79">
        <v>0</v>
      </c>
      <c r="F222" s="76">
        <f>F223</f>
        <v>145438.70000000001</v>
      </c>
      <c r="G222" s="76">
        <f>SUM(G223)</f>
        <v>0</v>
      </c>
      <c r="H222" s="76">
        <f>SUM(H223)</f>
        <v>145438.70000000001</v>
      </c>
      <c r="I222" s="76">
        <v>145438.70000000001</v>
      </c>
      <c r="J222" s="76">
        <f>SUM(J223)</f>
        <v>145438.70000000001</v>
      </c>
      <c r="K222" s="76">
        <v>0</v>
      </c>
      <c r="L222" s="76">
        <v>0</v>
      </c>
      <c r="M222" s="77">
        <f>L222</f>
        <v>0</v>
      </c>
      <c r="N222" s="260"/>
    </row>
    <row r="223" spans="1:14" ht="30" x14ac:dyDescent="0.25">
      <c r="A223" s="223">
        <v>55</v>
      </c>
      <c r="B223" s="224"/>
      <c r="C223" s="225"/>
      <c r="D223" s="264" t="s">
        <v>161</v>
      </c>
      <c r="E223" s="79">
        <v>0</v>
      </c>
      <c r="F223" s="76">
        <f>F224</f>
        <v>145438.70000000001</v>
      </c>
      <c r="G223" s="76">
        <f>SUM(G224)</f>
        <v>0</v>
      </c>
      <c r="H223" s="76">
        <f>SUM(H224)</f>
        <v>145438.70000000001</v>
      </c>
      <c r="I223" s="76">
        <v>145438.70000000001</v>
      </c>
      <c r="J223" s="76">
        <f>SUM(J224)</f>
        <v>145438.70000000001</v>
      </c>
      <c r="K223" s="76">
        <v>0</v>
      </c>
      <c r="L223" s="76">
        <v>0</v>
      </c>
      <c r="M223" s="77">
        <f>L223</f>
        <v>0</v>
      </c>
    </row>
    <row r="224" spans="1:14" x14ac:dyDescent="0.25">
      <c r="A224" s="226">
        <v>3</v>
      </c>
      <c r="B224" s="227"/>
      <c r="C224" s="228"/>
      <c r="D224" s="59" t="s">
        <v>180</v>
      </c>
      <c r="E224" s="79">
        <v>0</v>
      </c>
      <c r="F224" s="76">
        <f>SUM(F225+F244+F246)</f>
        <v>145438.70000000001</v>
      </c>
      <c r="G224" s="76">
        <f>SUM(G225+G244+G246)</f>
        <v>0</v>
      </c>
      <c r="H224" s="76">
        <f>SUM(H225+H244+H246)</f>
        <v>145438.70000000001</v>
      </c>
      <c r="I224" s="76">
        <v>145438.70000000001</v>
      </c>
      <c r="J224" s="76">
        <f>SUM(J225+J244+J246)</f>
        <v>145438.70000000001</v>
      </c>
      <c r="K224" s="76">
        <v>0</v>
      </c>
      <c r="L224" s="79"/>
      <c r="M224" s="80"/>
    </row>
    <row r="225" spans="1:13" x14ac:dyDescent="0.25">
      <c r="A225" s="229"/>
      <c r="B225" s="265">
        <v>32</v>
      </c>
      <c r="C225" s="231"/>
      <c r="D225" s="55" t="s">
        <v>181</v>
      </c>
      <c r="E225" s="79">
        <v>0</v>
      </c>
      <c r="F225" s="76">
        <f>SUM(F226:F243)</f>
        <v>78088.479999999996</v>
      </c>
      <c r="G225" s="76">
        <f>SUM(G226:G243)</f>
        <v>0</v>
      </c>
      <c r="H225" s="76">
        <f>SUM(H226:H243)</f>
        <v>79550</v>
      </c>
      <c r="I225" s="76">
        <v>79550</v>
      </c>
      <c r="J225" s="76">
        <f>SUM(J226:J243)</f>
        <v>78088.479999999996</v>
      </c>
      <c r="K225" s="76">
        <v>0</v>
      </c>
      <c r="L225" s="79"/>
      <c r="M225" s="80"/>
    </row>
    <row r="226" spans="1:13" x14ac:dyDescent="0.25">
      <c r="A226" s="229"/>
      <c r="B226" s="230"/>
      <c r="C226" s="231">
        <v>3211</v>
      </c>
      <c r="D226" s="59" t="s">
        <v>182</v>
      </c>
      <c r="E226" s="79">
        <v>0</v>
      </c>
      <c r="F226" s="79">
        <v>3500</v>
      </c>
      <c r="G226" s="79">
        <v>0</v>
      </c>
      <c r="H226" s="79">
        <v>4500</v>
      </c>
      <c r="I226" s="79">
        <v>4500</v>
      </c>
      <c r="J226" s="79">
        <v>3500</v>
      </c>
      <c r="K226" s="79">
        <v>0</v>
      </c>
      <c r="L226" s="79"/>
      <c r="M226" s="80"/>
    </row>
    <row r="227" spans="1:13" x14ac:dyDescent="0.25">
      <c r="A227" s="229"/>
      <c r="B227" s="230"/>
      <c r="C227" s="231">
        <v>3213</v>
      </c>
      <c r="D227" s="59" t="s">
        <v>183</v>
      </c>
      <c r="E227" s="79">
        <v>0</v>
      </c>
      <c r="F227" s="79">
        <v>1200</v>
      </c>
      <c r="G227" s="79">
        <v>0</v>
      </c>
      <c r="H227" s="79">
        <v>800</v>
      </c>
      <c r="I227" s="79">
        <v>800</v>
      </c>
      <c r="J227" s="79">
        <v>1200</v>
      </c>
      <c r="K227" s="79">
        <v>0</v>
      </c>
      <c r="L227" s="79"/>
      <c r="M227" s="80"/>
    </row>
    <row r="228" spans="1:13" x14ac:dyDescent="0.25">
      <c r="A228" s="229"/>
      <c r="B228" s="230"/>
      <c r="C228" s="231">
        <v>3221</v>
      </c>
      <c r="D228" s="59" t="s">
        <v>184</v>
      </c>
      <c r="E228" s="79">
        <v>0</v>
      </c>
      <c r="F228" s="79">
        <v>12915.28</v>
      </c>
      <c r="G228" s="79">
        <v>0</v>
      </c>
      <c r="H228" s="79">
        <v>14000</v>
      </c>
      <c r="I228" s="79">
        <v>14000</v>
      </c>
      <c r="J228" s="79">
        <v>12915.28</v>
      </c>
      <c r="K228" s="79">
        <v>0</v>
      </c>
      <c r="L228" s="79"/>
      <c r="M228" s="80"/>
    </row>
    <row r="229" spans="1:13" x14ac:dyDescent="0.25">
      <c r="A229" s="229"/>
      <c r="B229" s="230"/>
      <c r="C229" s="231">
        <v>3223</v>
      </c>
      <c r="D229" s="59" t="s">
        <v>185</v>
      </c>
      <c r="E229" s="79">
        <v>0</v>
      </c>
      <c r="F229" s="79">
        <v>25000</v>
      </c>
      <c r="G229" s="79">
        <v>0</v>
      </c>
      <c r="H229" s="79">
        <v>25000</v>
      </c>
      <c r="I229" s="79">
        <v>25000</v>
      </c>
      <c r="J229" s="79">
        <v>25000</v>
      </c>
      <c r="K229" s="79">
        <v>0</v>
      </c>
      <c r="L229" s="79"/>
      <c r="M229" s="80"/>
    </row>
    <row r="230" spans="1:13" x14ac:dyDescent="0.25">
      <c r="A230" s="229"/>
      <c r="B230" s="230"/>
      <c r="C230" s="231">
        <v>3224</v>
      </c>
      <c r="D230" s="59" t="s">
        <v>186</v>
      </c>
      <c r="E230" s="79">
        <v>0</v>
      </c>
      <c r="F230" s="79">
        <v>1000</v>
      </c>
      <c r="G230" s="79">
        <v>0</v>
      </c>
      <c r="H230" s="79">
        <v>2500</v>
      </c>
      <c r="I230" s="79">
        <v>2500</v>
      </c>
      <c r="J230" s="79">
        <v>1000</v>
      </c>
      <c r="K230" s="79">
        <v>0</v>
      </c>
      <c r="L230" s="79"/>
      <c r="M230" s="80"/>
    </row>
    <row r="231" spans="1:13" x14ac:dyDescent="0.25">
      <c r="A231" s="229"/>
      <c r="B231" s="230"/>
      <c r="C231" s="231">
        <v>3225</v>
      </c>
      <c r="D231" s="59" t="s">
        <v>187</v>
      </c>
      <c r="E231" s="79">
        <v>0</v>
      </c>
      <c r="F231" s="79">
        <v>500</v>
      </c>
      <c r="G231" s="79">
        <v>0</v>
      </c>
      <c r="H231" s="79">
        <v>1000</v>
      </c>
      <c r="I231" s="79">
        <v>1000</v>
      </c>
      <c r="J231" s="79">
        <v>500</v>
      </c>
      <c r="K231" s="79">
        <v>0</v>
      </c>
      <c r="L231" s="79"/>
      <c r="M231" s="80"/>
    </row>
    <row r="232" spans="1:13" x14ac:dyDescent="0.25">
      <c r="A232" s="229"/>
      <c r="B232" s="230"/>
      <c r="C232" s="231">
        <v>3227</v>
      </c>
      <c r="D232" s="59" t="s">
        <v>188</v>
      </c>
      <c r="E232" s="79">
        <v>0</v>
      </c>
      <c r="F232" s="79">
        <v>500</v>
      </c>
      <c r="G232" s="79">
        <v>0</v>
      </c>
      <c r="H232" s="79">
        <v>450</v>
      </c>
      <c r="I232" s="79">
        <v>450</v>
      </c>
      <c r="J232" s="79">
        <v>500</v>
      </c>
      <c r="K232" s="79">
        <v>0</v>
      </c>
      <c r="L232" s="79"/>
      <c r="M232" s="80"/>
    </row>
    <row r="233" spans="1:13" x14ac:dyDescent="0.25">
      <c r="A233" s="229"/>
      <c r="B233" s="230"/>
      <c r="C233" s="231">
        <v>3231</v>
      </c>
      <c r="D233" s="59" t="s">
        <v>189</v>
      </c>
      <c r="E233" s="79">
        <v>0</v>
      </c>
      <c r="F233" s="79">
        <v>2100</v>
      </c>
      <c r="G233" s="79">
        <v>0</v>
      </c>
      <c r="H233" s="79">
        <v>2000</v>
      </c>
      <c r="I233" s="79">
        <v>2000</v>
      </c>
      <c r="J233" s="79">
        <v>2100</v>
      </c>
      <c r="K233" s="79">
        <v>0</v>
      </c>
      <c r="L233" s="79"/>
      <c r="M233" s="80"/>
    </row>
    <row r="234" spans="1:13" x14ac:dyDescent="0.25">
      <c r="A234" s="229"/>
      <c r="B234" s="230"/>
      <c r="C234" s="231">
        <v>3232</v>
      </c>
      <c r="D234" s="59" t="s">
        <v>190</v>
      </c>
      <c r="E234" s="79">
        <v>0</v>
      </c>
      <c r="F234" s="79">
        <v>5414.65</v>
      </c>
      <c r="G234" s="79">
        <v>0</v>
      </c>
      <c r="H234" s="79">
        <v>4500</v>
      </c>
      <c r="I234" s="79">
        <v>4500</v>
      </c>
      <c r="J234" s="79">
        <v>5414.65</v>
      </c>
      <c r="K234" s="79">
        <v>0</v>
      </c>
      <c r="L234" s="79"/>
      <c r="M234" s="80"/>
    </row>
    <row r="235" spans="1:13" x14ac:dyDescent="0.25">
      <c r="A235" s="229"/>
      <c r="B235" s="230"/>
      <c r="C235" s="231">
        <v>3234</v>
      </c>
      <c r="D235" s="59" t="s">
        <v>191</v>
      </c>
      <c r="E235" s="79">
        <v>0</v>
      </c>
      <c r="F235" s="79">
        <v>9500</v>
      </c>
      <c r="G235" s="79">
        <v>0</v>
      </c>
      <c r="H235" s="79">
        <v>8600</v>
      </c>
      <c r="I235" s="79">
        <v>8600</v>
      </c>
      <c r="J235" s="79">
        <v>9500</v>
      </c>
      <c r="K235" s="79">
        <v>0</v>
      </c>
      <c r="L235" s="79"/>
      <c r="M235" s="80"/>
    </row>
    <row r="236" spans="1:13" x14ac:dyDescent="0.25">
      <c r="A236" s="229"/>
      <c r="B236" s="230"/>
      <c r="C236" s="231">
        <v>3236</v>
      </c>
      <c r="D236" s="59" t="s">
        <v>192</v>
      </c>
      <c r="E236" s="79">
        <v>0</v>
      </c>
      <c r="F236" s="79">
        <v>3000</v>
      </c>
      <c r="G236" s="79">
        <v>0</v>
      </c>
      <c r="H236" s="79">
        <v>3000</v>
      </c>
      <c r="I236" s="79">
        <v>3000</v>
      </c>
      <c r="J236" s="79">
        <v>3000</v>
      </c>
      <c r="K236" s="79">
        <v>0</v>
      </c>
      <c r="L236" s="79"/>
      <c r="M236" s="80"/>
    </row>
    <row r="237" spans="1:13" x14ac:dyDescent="0.25">
      <c r="A237" s="229"/>
      <c r="B237" s="230"/>
      <c r="C237" s="231">
        <v>3237</v>
      </c>
      <c r="D237" s="59" t="s">
        <v>193</v>
      </c>
      <c r="E237" s="79">
        <v>0</v>
      </c>
      <c r="F237" s="79">
        <v>3600</v>
      </c>
      <c r="G237" s="79">
        <v>0</v>
      </c>
      <c r="H237" s="79">
        <v>2000</v>
      </c>
      <c r="I237" s="79">
        <v>2000</v>
      </c>
      <c r="J237" s="79">
        <v>3600</v>
      </c>
      <c r="K237" s="79">
        <v>0</v>
      </c>
      <c r="L237" s="79"/>
      <c r="M237" s="80"/>
    </row>
    <row r="238" spans="1:13" x14ac:dyDescent="0.25">
      <c r="A238" s="229"/>
      <c r="B238" s="230"/>
      <c r="C238" s="231">
        <v>3238</v>
      </c>
      <c r="D238" s="59" t="s">
        <v>194</v>
      </c>
      <c r="E238" s="79">
        <v>0</v>
      </c>
      <c r="F238" s="79">
        <v>7000</v>
      </c>
      <c r="G238" s="79">
        <v>0</v>
      </c>
      <c r="H238" s="79">
        <v>9000</v>
      </c>
      <c r="I238" s="79">
        <v>9000</v>
      </c>
      <c r="J238" s="79">
        <v>7000</v>
      </c>
      <c r="K238" s="79">
        <v>0</v>
      </c>
      <c r="L238" s="79"/>
      <c r="M238" s="80"/>
    </row>
    <row r="239" spans="1:13" x14ac:dyDescent="0.25">
      <c r="A239" s="229"/>
      <c r="B239" s="230"/>
      <c r="C239" s="231">
        <v>3239</v>
      </c>
      <c r="D239" s="59" t="s">
        <v>195</v>
      </c>
      <c r="E239" s="79">
        <v>0</v>
      </c>
      <c r="F239" s="79">
        <v>0</v>
      </c>
      <c r="G239" s="79">
        <v>0</v>
      </c>
      <c r="H239" s="79">
        <v>500</v>
      </c>
      <c r="I239" s="79">
        <v>500</v>
      </c>
      <c r="J239" s="79">
        <v>0</v>
      </c>
      <c r="K239" s="79">
        <v>0</v>
      </c>
      <c r="L239" s="79"/>
      <c r="M239" s="80"/>
    </row>
    <row r="240" spans="1:13" x14ac:dyDescent="0.25">
      <c r="A240" s="229"/>
      <c r="B240" s="230"/>
      <c r="C240" s="231">
        <v>3292</v>
      </c>
      <c r="D240" s="59" t="s">
        <v>196</v>
      </c>
      <c r="E240" s="79">
        <v>0</v>
      </c>
      <c r="F240" s="79">
        <v>803</v>
      </c>
      <c r="G240" s="79">
        <v>0</v>
      </c>
      <c r="H240" s="79">
        <v>500</v>
      </c>
      <c r="I240" s="79">
        <v>500</v>
      </c>
      <c r="J240" s="79">
        <v>803</v>
      </c>
      <c r="K240" s="79">
        <v>0</v>
      </c>
      <c r="L240" s="79"/>
      <c r="M240" s="80"/>
    </row>
    <row r="241" spans="1:13" x14ac:dyDescent="0.25">
      <c r="A241" s="229"/>
      <c r="B241" s="230"/>
      <c r="C241" s="231">
        <v>3293</v>
      </c>
      <c r="D241" s="59" t="s">
        <v>218</v>
      </c>
      <c r="E241" s="79">
        <v>0</v>
      </c>
      <c r="F241" s="79">
        <v>385.35</v>
      </c>
      <c r="G241" s="79">
        <v>0</v>
      </c>
      <c r="H241" s="79"/>
      <c r="I241" s="79"/>
      <c r="J241" s="79">
        <v>385.35</v>
      </c>
      <c r="K241" s="79">
        <v>0</v>
      </c>
      <c r="L241" s="79"/>
      <c r="M241" s="80"/>
    </row>
    <row r="242" spans="1:13" x14ac:dyDescent="0.25">
      <c r="A242" s="229"/>
      <c r="B242" s="230"/>
      <c r="C242" s="231">
        <v>3294</v>
      </c>
      <c r="D242" s="59" t="s">
        <v>197</v>
      </c>
      <c r="E242" s="79">
        <v>0</v>
      </c>
      <c r="F242" s="79">
        <v>1600</v>
      </c>
      <c r="G242" s="79">
        <v>0</v>
      </c>
      <c r="H242" s="79">
        <v>1000</v>
      </c>
      <c r="I242" s="79">
        <v>1000</v>
      </c>
      <c r="J242" s="79">
        <v>1600</v>
      </c>
      <c r="K242" s="79">
        <v>0</v>
      </c>
      <c r="L242" s="79"/>
      <c r="M242" s="80"/>
    </row>
    <row r="243" spans="1:13" x14ac:dyDescent="0.25">
      <c r="A243" s="229"/>
      <c r="B243" s="230"/>
      <c r="C243" s="231">
        <v>3299</v>
      </c>
      <c r="D243" s="59" t="s">
        <v>198</v>
      </c>
      <c r="E243" s="79">
        <v>0</v>
      </c>
      <c r="F243" s="79">
        <v>70.2</v>
      </c>
      <c r="G243" s="79">
        <v>0</v>
      </c>
      <c r="H243" s="79">
        <v>200</v>
      </c>
      <c r="I243" s="79">
        <v>200</v>
      </c>
      <c r="J243" s="79">
        <v>70.2</v>
      </c>
      <c r="K243" s="79">
        <v>0</v>
      </c>
      <c r="L243" s="79"/>
      <c r="M243" s="80"/>
    </row>
    <row r="244" spans="1:13" x14ac:dyDescent="0.25">
      <c r="A244" s="229"/>
      <c r="B244" s="265">
        <v>34</v>
      </c>
      <c r="C244" s="231"/>
      <c r="D244" s="55" t="s">
        <v>199</v>
      </c>
      <c r="E244" s="79">
        <v>0</v>
      </c>
      <c r="F244" s="76">
        <f>SUM(F245)</f>
        <v>600</v>
      </c>
      <c r="G244" s="76">
        <f>SUM(G245)</f>
        <v>0</v>
      </c>
      <c r="H244" s="76">
        <f>SUM(H245)</f>
        <v>500</v>
      </c>
      <c r="I244" s="76">
        <v>500</v>
      </c>
      <c r="J244" s="76">
        <f>SUM(J245)</f>
        <v>600</v>
      </c>
      <c r="K244" s="76">
        <v>0</v>
      </c>
      <c r="L244" s="79"/>
      <c r="M244" s="80"/>
    </row>
    <row r="245" spans="1:13" x14ac:dyDescent="0.25">
      <c r="A245" s="229"/>
      <c r="B245" s="230"/>
      <c r="C245" s="231">
        <v>3431</v>
      </c>
      <c r="D245" s="59" t="s">
        <v>200</v>
      </c>
      <c r="E245" s="79">
        <v>0</v>
      </c>
      <c r="F245" s="79">
        <v>600</v>
      </c>
      <c r="G245" s="79">
        <v>0</v>
      </c>
      <c r="H245" s="79">
        <v>500</v>
      </c>
      <c r="I245" s="79">
        <v>500</v>
      </c>
      <c r="J245" s="79">
        <v>600</v>
      </c>
      <c r="K245" s="79">
        <v>0</v>
      </c>
      <c r="L245" s="79"/>
      <c r="M245" s="80"/>
    </row>
    <row r="246" spans="1:13" ht="28.5" x14ac:dyDescent="0.25">
      <c r="A246" s="229"/>
      <c r="B246" s="265">
        <v>37</v>
      </c>
      <c r="C246" s="231"/>
      <c r="D246" s="55" t="s">
        <v>201</v>
      </c>
      <c r="E246" s="79">
        <v>0</v>
      </c>
      <c r="F246" s="76">
        <f>SUM(F247)</f>
        <v>66750.22</v>
      </c>
      <c r="G246" s="76">
        <f>SUM(G247)</f>
        <v>0</v>
      </c>
      <c r="H246" s="76">
        <f>SUM(H247)</f>
        <v>65388.7</v>
      </c>
      <c r="I246" s="76">
        <v>65388.7</v>
      </c>
      <c r="J246" s="76">
        <f>SUM(J247)</f>
        <v>66750.22</v>
      </c>
      <c r="K246" s="76">
        <v>0</v>
      </c>
      <c r="L246" s="79"/>
      <c r="M246" s="80"/>
    </row>
    <row r="247" spans="1:13" ht="30.75" thickBot="1" x14ac:dyDescent="0.3">
      <c r="A247" s="266"/>
      <c r="B247" s="267"/>
      <c r="C247" s="268">
        <v>3722</v>
      </c>
      <c r="D247" s="269" t="s">
        <v>201</v>
      </c>
      <c r="E247" s="87">
        <v>0</v>
      </c>
      <c r="F247" s="87">
        <v>66750.22</v>
      </c>
      <c r="G247" s="87">
        <v>0</v>
      </c>
      <c r="H247" s="87">
        <v>65388.7</v>
      </c>
      <c r="I247" s="87">
        <v>65388.7</v>
      </c>
      <c r="J247" s="87">
        <v>66750.22</v>
      </c>
      <c r="K247" s="87">
        <v>0</v>
      </c>
      <c r="L247" s="87"/>
      <c r="M247" s="88"/>
    </row>
    <row r="248" spans="1:13" x14ac:dyDescent="0.25">
      <c r="A248" s="257">
        <v>3050</v>
      </c>
      <c r="B248" s="237"/>
      <c r="C248" s="237"/>
      <c r="D248" s="255"/>
      <c r="E248" s="79">
        <v>0</v>
      </c>
      <c r="F248" s="79"/>
      <c r="G248" s="281">
        <f>G249</f>
        <v>145438.70000000001</v>
      </c>
      <c r="H248" s="79"/>
      <c r="I248" s="79"/>
      <c r="J248" s="79"/>
      <c r="K248" s="76">
        <v>145354.62</v>
      </c>
      <c r="L248" s="79"/>
      <c r="M248" s="80"/>
    </row>
    <row r="249" spans="1:13" ht="28.5" x14ac:dyDescent="0.25">
      <c r="A249" s="261" t="s">
        <v>178</v>
      </c>
      <c r="B249" s="262"/>
      <c r="C249" s="263"/>
      <c r="D249" s="55" t="s">
        <v>179</v>
      </c>
      <c r="E249" s="79">
        <v>0</v>
      </c>
      <c r="F249" s="76">
        <f>F250</f>
        <v>0</v>
      </c>
      <c r="G249" s="281">
        <f>SUM(G250)</f>
        <v>145438.70000000001</v>
      </c>
      <c r="H249" s="76">
        <f>SUM(H250)</f>
        <v>145438.70000000001</v>
      </c>
      <c r="I249" s="76">
        <v>145438.70000000001</v>
      </c>
      <c r="J249" s="76">
        <f>SUM(J250)</f>
        <v>145438.70000000001</v>
      </c>
      <c r="K249" s="76">
        <v>145354.62</v>
      </c>
      <c r="L249" s="76">
        <f>H249</f>
        <v>145438.70000000001</v>
      </c>
      <c r="M249" s="77">
        <f>L249</f>
        <v>145438.70000000001</v>
      </c>
    </row>
    <row r="250" spans="1:13" x14ac:dyDescent="0.25">
      <c r="A250" s="223">
        <v>50</v>
      </c>
      <c r="B250" s="224"/>
      <c r="C250" s="225"/>
      <c r="D250" s="264" t="s">
        <v>267</v>
      </c>
      <c r="E250" s="79">
        <v>0</v>
      </c>
      <c r="F250" s="76">
        <f>F252</f>
        <v>0</v>
      </c>
      <c r="G250" s="281">
        <f>SUM(G252)</f>
        <v>145438.70000000001</v>
      </c>
      <c r="H250" s="76">
        <f>SUM(H252)</f>
        <v>145438.70000000001</v>
      </c>
      <c r="I250" s="76">
        <v>145438.70000000001</v>
      </c>
      <c r="J250" s="76">
        <f>SUM(J252)</f>
        <v>145438.70000000001</v>
      </c>
      <c r="K250" s="76">
        <v>145354.62</v>
      </c>
      <c r="L250" s="76">
        <f>H250</f>
        <v>145438.70000000001</v>
      </c>
      <c r="M250" s="77">
        <f>L250</f>
        <v>145438.70000000001</v>
      </c>
    </row>
    <row r="251" spans="1:13" ht="75" x14ac:dyDescent="0.25">
      <c r="A251" s="223"/>
      <c r="B251" s="224">
        <v>50112</v>
      </c>
      <c r="C251" s="225"/>
      <c r="D251" s="264" t="s">
        <v>263</v>
      </c>
      <c r="E251" s="79">
        <v>0</v>
      </c>
      <c r="F251" s="76"/>
      <c r="G251" s="76"/>
      <c r="H251" s="76"/>
      <c r="I251" s="76"/>
      <c r="J251" s="76"/>
      <c r="K251" s="76"/>
      <c r="L251" s="76"/>
      <c r="M251" s="77"/>
    </row>
    <row r="252" spans="1:13" x14ac:dyDescent="0.25">
      <c r="A252" s="226">
        <v>3</v>
      </c>
      <c r="B252" s="227"/>
      <c r="C252" s="228"/>
      <c r="D252" s="59" t="s">
        <v>180</v>
      </c>
      <c r="E252" s="79">
        <v>0</v>
      </c>
      <c r="F252" s="76">
        <f>SUM(F253+F272+F274)</f>
        <v>0</v>
      </c>
      <c r="G252" s="76">
        <f>SUM(G253+G272+G274)</f>
        <v>145438.70000000001</v>
      </c>
      <c r="H252" s="76">
        <f>SUM(H253+H272+H274)</f>
        <v>145438.70000000001</v>
      </c>
      <c r="I252" s="76">
        <v>145438.70000000001</v>
      </c>
      <c r="J252" s="76">
        <f>SUM(J253+J272+J274)</f>
        <v>145438.70000000001</v>
      </c>
      <c r="K252" s="76">
        <v>145354.62</v>
      </c>
      <c r="L252" s="79"/>
      <c r="M252" s="80"/>
    </row>
    <row r="253" spans="1:13" x14ac:dyDescent="0.25">
      <c r="A253" s="229"/>
      <c r="B253" s="265">
        <v>32</v>
      </c>
      <c r="C253" s="231"/>
      <c r="D253" s="55" t="s">
        <v>181</v>
      </c>
      <c r="E253" s="79">
        <v>0</v>
      </c>
      <c r="F253" s="76">
        <f>SUM(F254:F271)</f>
        <v>0</v>
      </c>
      <c r="G253" s="76">
        <f>SUM(G254:G271)</f>
        <v>76810</v>
      </c>
      <c r="H253" s="76">
        <f>SUM(H254:H271)</f>
        <v>79550</v>
      </c>
      <c r="I253" s="76">
        <v>79550</v>
      </c>
      <c r="J253" s="76">
        <f>SUM(J254:J271)</f>
        <v>78088.479999999996</v>
      </c>
      <c r="K253" s="76">
        <f>SUM(K254:K271)</f>
        <v>76810</v>
      </c>
      <c r="L253" s="79"/>
      <c r="M253" s="80"/>
    </row>
    <row r="254" spans="1:13" x14ac:dyDescent="0.25">
      <c r="A254" s="229"/>
      <c r="B254" s="230"/>
      <c r="C254" s="231">
        <v>3211</v>
      </c>
      <c r="D254" s="59" t="s">
        <v>182</v>
      </c>
      <c r="E254" s="79">
        <v>0</v>
      </c>
      <c r="F254" s="79">
        <v>0</v>
      </c>
      <c r="G254" s="79">
        <v>3500</v>
      </c>
      <c r="H254" s="79">
        <v>4500</v>
      </c>
      <c r="I254" s="79">
        <v>4500</v>
      </c>
      <c r="J254" s="79">
        <v>3500</v>
      </c>
      <c r="K254" s="79">
        <v>4500</v>
      </c>
      <c r="L254" s="79"/>
      <c r="M254" s="80"/>
    </row>
    <row r="255" spans="1:13" x14ac:dyDescent="0.25">
      <c r="A255" s="229"/>
      <c r="B255" s="230"/>
      <c r="C255" s="231">
        <v>3213</v>
      </c>
      <c r="D255" s="59" t="s">
        <v>183</v>
      </c>
      <c r="E255" s="79">
        <v>0</v>
      </c>
      <c r="F255" s="79">
        <v>0</v>
      </c>
      <c r="G255" s="79">
        <v>1200</v>
      </c>
      <c r="H255" s="79">
        <v>800</v>
      </c>
      <c r="I255" s="79">
        <v>800</v>
      </c>
      <c r="J255" s="79">
        <v>1200</v>
      </c>
      <c r="K255" s="79">
        <v>1200</v>
      </c>
      <c r="L255" s="79"/>
      <c r="M255" s="80"/>
    </row>
    <row r="256" spans="1:13" x14ac:dyDescent="0.25">
      <c r="A256" s="229"/>
      <c r="B256" s="230"/>
      <c r="C256" s="231">
        <v>3221</v>
      </c>
      <c r="D256" s="59" t="s">
        <v>184</v>
      </c>
      <c r="E256" s="79">
        <v>0</v>
      </c>
      <c r="F256" s="79">
        <v>0</v>
      </c>
      <c r="G256" s="79">
        <v>12000</v>
      </c>
      <c r="H256" s="79">
        <v>14000</v>
      </c>
      <c r="I256" s="79">
        <v>14000</v>
      </c>
      <c r="J256" s="79">
        <v>12915.28</v>
      </c>
      <c r="K256" s="79">
        <v>11000</v>
      </c>
      <c r="L256" s="79"/>
      <c r="M256" s="80"/>
    </row>
    <row r="257" spans="1:13" x14ac:dyDescent="0.25">
      <c r="A257" s="229"/>
      <c r="B257" s="230"/>
      <c r="C257" s="231">
        <v>3223</v>
      </c>
      <c r="D257" s="59" t="s">
        <v>185</v>
      </c>
      <c r="E257" s="79">
        <v>0</v>
      </c>
      <c r="F257" s="79">
        <v>0</v>
      </c>
      <c r="G257" s="79">
        <v>25000</v>
      </c>
      <c r="H257" s="79">
        <v>25000</v>
      </c>
      <c r="I257" s="79">
        <v>25000</v>
      </c>
      <c r="J257" s="79">
        <v>25000</v>
      </c>
      <c r="K257" s="79">
        <v>24000</v>
      </c>
      <c r="L257" s="79"/>
      <c r="M257" s="80"/>
    </row>
    <row r="258" spans="1:13" x14ac:dyDescent="0.25">
      <c r="A258" s="229"/>
      <c r="B258" s="230"/>
      <c r="C258" s="231">
        <v>3224</v>
      </c>
      <c r="D258" s="59" t="s">
        <v>186</v>
      </c>
      <c r="E258" s="79">
        <v>0</v>
      </c>
      <c r="F258" s="79">
        <v>0</v>
      </c>
      <c r="G258" s="79">
        <v>1000</v>
      </c>
      <c r="H258" s="79">
        <v>2500</v>
      </c>
      <c r="I258" s="79">
        <v>2500</v>
      </c>
      <c r="J258" s="79">
        <v>1000</v>
      </c>
      <c r="K258" s="79">
        <v>1000</v>
      </c>
      <c r="L258" s="79"/>
      <c r="M258" s="80"/>
    </row>
    <row r="259" spans="1:13" x14ac:dyDescent="0.25">
      <c r="A259" s="229"/>
      <c r="B259" s="230"/>
      <c r="C259" s="231">
        <v>3225</v>
      </c>
      <c r="D259" s="59" t="s">
        <v>187</v>
      </c>
      <c r="E259" s="79">
        <v>0</v>
      </c>
      <c r="F259" s="79">
        <v>0</v>
      </c>
      <c r="G259" s="79">
        <v>500</v>
      </c>
      <c r="H259" s="79">
        <v>1000</v>
      </c>
      <c r="I259" s="79">
        <v>1000</v>
      </c>
      <c r="J259" s="79">
        <v>500</v>
      </c>
      <c r="K259" s="79">
        <v>500</v>
      </c>
      <c r="L259" s="79"/>
      <c r="M259" s="80"/>
    </row>
    <row r="260" spans="1:13" x14ac:dyDescent="0.25">
      <c r="A260" s="229"/>
      <c r="B260" s="230"/>
      <c r="C260" s="231">
        <v>3227</v>
      </c>
      <c r="D260" s="59" t="s">
        <v>188</v>
      </c>
      <c r="E260" s="79">
        <v>0</v>
      </c>
      <c r="F260" s="79">
        <v>0</v>
      </c>
      <c r="G260" s="79">
        <v>500</v>
      </c>
      <c r="H260" s="79">
        <v>450</v>
      </c>
      <c r="I260" s="79">
        <v>450</v>
      </c>
      <c r="J260" s="79">
        <v>500</v>
      </c>
      <c r="K260" s="79">
        <v>500</v>
      </c>
      <c r="L260" s="79"/>
      <c r="M260" s="80"/>
    </row>
    <row r="261" spans="1:13" x14ac:dyDescent="0.25">
      <c r="A261" s="229"/>
      <c r="B261" s="230"/>
      <c r="C261" s="231">
        <v>3231</v>
      </c>
      <c r="D261" s="59" t="s">
        <v>189</v>
      </c>
      <c r="E261" s="79">
        <v>0</v>
      </c>
      <c r="F261" s="79">
        <v>0</v>
      </c>
      <c r="G261" s="79">
        <v>2100</v>
      </c>
      <c r="H261" s="79">
        <v>2000</v>
      </c>
      <c r="I261" s="79">
        <v>2000</v>
      </c>
      <c r="J261" s="79">
        <v>2100</v>
      </c>
      <c r="K261" s="79">
        <v>2100</v>
      </c>
      <c r="L261" s="79"/>
      <c r="M261" s="80"/>
    </row>
    <row r="262" spans="1:13" x14ac:dyDescent="0.25">
      <c r="A262" s="229"/>
      <c r="B262" s="230"/>
      <c r="C262" s="231">
        <v>3232</v>
      </c>
      <c r="D262" s="59" t="s">
        <v>190</v>
      </c>
      <c r="E262" s="79">
        <v>0</v>
      </c>
      <c r="F262" s="79">
        <v>0</v>
      </c>
      <c r="G262" s="79">
        <v>5400</v>
      </c>
      <c r="H262" s="79">
        <v>4500</v>
      </c>
      <c r="I262" s="79">
        <v>4500</v>
      </c>
      <c r="J262" s="79">
        <v>5414.65</v>
      </c>
      <c r="K262" s="79">
        <v>5400</v>
      </c>
      <c r="L262" s="79"/>
      <c r="M262" s="80"/>
    </row>
    <row r="263" spans="1:13" x14ac:dyDescent="0.25">
      <c r="A263" s="229"/>
      <c r="B263" s="230"/>
      <c r="C263" s="231">
        <v>3234</v>
      </c>
      <c r="D263" s="59" t="s">
        <v>191</v>
      </c>
      <c r="E263" s="79">
        <v>0</v>
      </c>
      <c r="F263" s="79">
        <v>0</v>
      </c>
      <c r="G263" s="79">
        <v>9500</v>
      </c>
      <c r="H263" s="79">
        <v>8600</v>
      </c>
      <c r="I263" s="79">
        <v>8600</v>
      </c>
      <c r="J263" s="79">
        <v>9500</v>
      </c>
      <c r="K263" s="79">
        <v>10500</v>
      </c>
      <c r="L263" s="79"/>
      <c r="M263" s="80"/>
    </row>
    <row r="264" spans="1:13" x14ac:dyDescent="0.25">
      <c r="A264" s="229"/>
      <c r="B264" s="230"/>
      <c r="C264" s="231">
        <v>3236</v>
      </c>
      <c r="D264" s="59" t="s">
        <v>192</v>
      </c>
      <c r="E264" s="79">
        <v>0</v>
      </c>
      <c r="F264" s="79">
        <v>0</v>
      </c>
      <c r="G264" s="79">
        <v>3000</v>
      </c>
      <c r="H264" s="79">
        <v>3000</v>
      </c>
      <c r="I264" s="79">
        <v>3000</v>
      </c>
      <c r="J264" s="79">
        <v>3000</v>
      </c>
      <c r="K264" s="79">
        <v>3000</v>
      </c>
      <c r="L264" s="79"/>
      <c r="M264" s="80"/>
    </row>
    <row r="265" spans="1:13" x14ac:dyDescent="0.25">
      <c r="A265" s="229"/>
      <c r="B265" s="230"/>
      <c r="C265" s="231">
        <v>3237</v>
      </c>
      <c r="D265" s="59" t="s">
        <v>193</v>
      </c>
      <c r="E265" s="79">
        <v>0</v>
      </c>
      <c r="F265" s="79">
        <v>0</v>
      </c>
      <c r="G265" s="79">
        <v>3600</v>
      </c>
      <c r="H265" s="79">
        <v>2000</v>
      </c>
      <c r="I265" s="79">
        <v>2000</v>
      </c>
      <c r="J265" s="79">
        <v>3600</v>
      </c>
      <c r="K265" s="79">
        <v>3600</v>
      </c>
      <c r="L265" s="79"/>
      <c r="M265" s="80"/>
    </row>
    <row r="266" spans="1:13" x14ac:dyDescent="0.25">
      <c r="A266" s="229"/>
      <c r="B266" s="230"/>
      <c r="C266" s="231">
        <v>3238</v>
      </c>
      <c r="D266" s="59" t="s">
        <v>194</v>
      </c>
      <c r="E266" s="79">
        <v>0</v>
      </c>
      <c r="F266" s="79">
        <v>0</v>
      </c>
      <c r="G266" s="79">
        <v>7000</v>
      </c>
      <c r="H266" s="79">
        <v>9000</v>
      </c>
      <c r="I266" s="79">
        <v>9000</v>
      </c>
      <c r="J266" s="79">
        <v>7000</v>
      </c>
      <c r="K266" s="79">
        <v>7000</v>
      </c>
      <c r="L266" s="79"/>
      <c r="M266" s="80"/>
    </row>
    <row r="267" spans="1:13" x14ac:dyDescent="0.25">
      <c r="A267" s="229"/>
      <c r="B267" s="230"/>
      <c r="C267" s="231">
        <v>3239</v>
      </c>
      <c r="D267" s="59" t="s">
        <v>195</v>
      </c>
      <c r="E267" s="79">
        <v>0</v>
      </c>
      <c r="F267" s="79">
        <v>0</v>
      </c>
      <c r="G267" s="79">
        <v>0</v>
      </c>
      <c r="H267" s="79">
        <v>500</v>
      </c>
      <c r="I267" s="79">
        <v>500</v>
      </c>
      <c r="J267" s="79">
        <v>0</v>
      </c>
      <c r="K267" s="79">
        <v>0</v>
      </c>
      <c r="L267" s="79"/>
      <c r="M267" s="80"/>
    </row>
    <row r="268" spans="1:13" x14ac:dyDescent="0.25">
      <c r="A268" s="229"/>
      <c r="B268" s="230"/>
      <c r="C268" s="231">
        <v>3292</v>
      </c>
      <c r="D268" s="59" t="s">
        <v>196</v>
      </c>
      <c r="E268" s="79">
        <v>0</v>
      </c>
      <c r="F268" s="79">
        <v>0</v>
      </c>
      <c r="G268" s="79">
        <v>810</v>
      </c>
      <c r="H268" s="79">
        <v>500</v>
      </c>
      <c r="I268" s="79">
        <v>500</v>
      </c>
      <c r="J268" s="79">
        <v>803</v>
      </c>
      <c r="K268" s="79">
        <v>810</v>
      </c>
      <c r="L268" s="79"/>
      <c r="M268" s="80"/>
    </row>
    <row r="269" spans="1:13" x14ac:dyDescent="0.25">
      <c r="A269" s="229"/>
      <c r="B269" s="230"/>
      <c r="C269" s="231">
        <v>3293</v>
      </c>
      <c r="D269" s="59" t="s">
        <v>218</v>
      </c>
      <c r="E269" s="79">
        <v>0</v>
      </c>
      <c r="F269" s="79">
        <v>0</v>
      </c>
      <c r="G269" s="79">
        <v>0</v>
      </c>
      <c r="H269" s="79"/>
      <c r="I269" s="79"/>
      <c r="J269" s="79">
        <v>385.35</v>
      </c>
      <c r="K269" s="79">
        <v>0</v>
      </c>
      <c r="L269" s="79"/>
      <c r="M269" s="80"/>
    </row>
    <row r="270" spans="1:13" x14ac:dyDescent="0.25">
      <c r="A270" s="229"/>
      <c r="B270" s="230"/>
      <c r="C270" s="231">
        <v>3294</v>
      </c>
      <c r="D270" s="59" t="s">
        <v>197</v>
      </c>
      <c r="E270" s="79">
        <v>0</v>
      </c>
      <c r="F270" s="79">
        <v>0</v>
      </c>
      <c r="G270" s="79">
        <v>1600</v>
      </c>
      <c r="H270" s="79">
        <v>1000</v>
      </c>
      <c r="I270" s="79">
        <v>1000</v>
      </c>
      <c r="J270" s="79">
        <v>1600</v>
      </c>
      <c r="K270" s="79">
        <v>1600</v>
      </c>
      <c r="L270" s="79"/>
      <c r="M270" s="80"/>
    </row>
    <row r="271" spans="1:13" x14ac:dyDescent="0.25">
      <c r="A271" s="229"/>
      <c r="B271" s="230"/>
      <c r="C271" s="231">
        <v>3299</v>
      </c>
      <c r="D271" s="59" t="s">
        <v>198</v>
      </c>
      <c r="E271" s="79">
        <v>0</v>
      </c>
      <c r="F271" s="79">
        <v>0</v>
      </c>
      <c r="G271" s="79">
        <v>100</v>
      </c>
      <c r="H271" s="79">
        <v>200</v>
      </c>
      <c r="I271" s="79">
        <v>200</v>
      </c>
      <c r="J271" s="79">
        <v>70.2</v>
      </c>
      <c r="K271" s="79">
        <v>100</v>
      </c>
      <c r="L271" s="79"/>
      <c r="M271" s="80"/>
    </row>
    <row r="272" spans="1:13" x14ac:dyDescent="0.25">
      <c r="A272" s="229"/>
      <c r="B272" s="265">
        <v>34</v>
      </c>
      <c r="C272" s="231"/>
      <c r="D272" s="55" t="s">
        <v>199</v>
      </c>
      <c r="E272" s="79">
        <v>0</v>
      </c>
      <c r="F272" s="76">
        <f>SUM(F273)</f>
        <v>0</v>
      </c>
      <c r="G272" s="76">
        <f>SUM(G273)</f>
        <v>600</v>
      </c>
      <c r="H272" s="76">
        <f>SUM(H273)</f>
        <v>500</v>
      </c>
      <c r="I272" s="76">
        <v>500</v>
      </c>
      <c r="J272" s="76">
        <f>SUM(J273)</f>
        <v>600</v>
      </c>
      <c r="K272" s="76">
        <v>515.91999999999996</v>
      </c>
      <c r="L272" s="79"/>
      <c r="M272" s="80"/>
    </row>
    <row r="273" spans="1:13" x14ac:dyDescent="0.25">
      <c r="A273" s="229"/>
      <c r="B273" s="230"/>
      <c r="C273" s="231">
        <v>3431</v>
      </c>
      <c r="D273" s="59" t="s">
        <v>200</v>
      </c>
      <c r="E273" s="79">
        <v>0</v>
      </c>
      <c r="F273" s="79"/>
      <c r="G273" s="79">
        <v>600</v>
      </c>
      <c r="H273" s="79">
        <v>500</v>
      </c>
      <c r="I273" s="79">
        <v>500</v>
      </c>
      <c r="J273" s="79">
        <v>600</v>
      </c>
      <c r="K273" s="79">
        <v>515.91999999999996</v>
      </c>
      <c r="L273" s="79"/>
      <c r="M273" s="80"/>
    </row>
    <row r="274" spans="1:13" ht="28.5" x14ac:dyDescent="0.25">
      <c r="A274" s="229"/>
      <c r="B274" s="265">
        <v>37</v>
      </c>
      <c r="C274" s="231"/>
      <c r="D274" s="55" t="s">
        <v>201</v>
      </c>
      <c r="E274" s="79">
        <v>0</v>
      </c>
      <c r="F274" s="76">
        <f>SUM(F275)</f>
        <v>0</v>
      </c>
      <c r="G274" s="76">
        <f>SUM(G275)</f>
        <v>68028.7</v>
      </c>
      <c r="H274" s="76">
        <f>SUM(H275)</f>
        <v>65388.7</v>
      </c>
      <c r="I274" s="76">
        <v>65388.7</v>
      </c>
      <c r="J274" s="76">
        <f>SUM(J275)</f>
        <v>66750.22</v>
      </c>
      <c r="K274" s="76">
        <v>68028.7</v>
      </c>
      <c r="L274" s="79"/>
      <c r="M274" s="80"/>
    </row>
    <row r="275" spans="1:13" ht="30.75" thickBot="1" x14ac:dyDescent="0.3">
      <c r="A275" s="266"/>
      <c r="B275" s="267"/>
      <c r="C275" s="268">
        <v>3722</v>
      </c>
      <c r="D275" s="269" t="s">
        <v>201</v>
      </c>
      <c r="E275" s="87">
        <v>0</v>
      </c>
      <c r="F275" s="87">
        <v>0</v>
      </c>
      <c r="G275" s="87">
        <v>68028.7</v>
      </c>
      <c r="H275" s="87">
        <v>65388.7</v>
      </c>
      <c r="I275" s="87">
        <v>65388.7</v>
      </c>
      <c r="J275" s="87">
        <v>66750.22</v>
      </c>
      <c r="K275" s="87">
        <v>68028.7</v>
      </c>
      <c r="L275" s="87"/>
      <c r="M275" s="88"/>
    </row>
    <row r="276" spans="1:13" x14ac:dyDescent="0.25">
      <c r="A276" s="316">
        <v>3050</v>
      </c>
      <c r="B276" s="311"/>
      <c r="C276" s="312"/>
      <c r="D276" s="313"/>
      <c r="E276" s="314">
        <v>0</v>
      </c>
      <c r="F276" s="315">
        <v>0</v>
      </c>
      <c r="G276" s="317">
        <f>G277</f>
        <v>1132500</v>
      </c>
      <c r="H276" s="315"/>
      <c r="I276" s="315"/>
      <c r="J276" s="315"/>
      <c r="K276" s="317">
        <v>1133200</v>
      </c>
      <c r="L276" s="317">
        <v>1133200</v>
      </c>
      <c r="M276" s="318">
        <f>L276</f>
        <v>1133200</v>
      </c>
    </row>
    <row r="277" spans="1:13" ht="28.5" x14ac:dyDescent="0.25">
      <c r="A277" s="357" t="s">
        <v>203</v>
      </c>
      <c r="B277" s="358"/>
      <c r="C277" s="359"/>
      <c r="D277" s="309" t="s">
        <v>204</v>
      </c>
      <c r="E277" s="91">
        <f t="shared" ref="E277:G277" si="17">SUM(E278)</f>
        <v>0</v>
      </c>
      <c r="F277" s="70">
        <f t="shared" si="17"/>
        <v>0</v>
      </c>
      <c r="G277" s="70">
        <f t="shared" si="17"/>
        <v>1132500</v>
      </c>
      <c r="H277" s="70">
        <f>SUM(H278)</f>
        <v>1031000</v>
      </c>
      <c r="I277" s="70">
        <f>I278</f>
        <v>1031000</v>
      </c>
      <c r="J277" s="70">
        <f>J278</f>
        <v>1102450</v>
      </c>
      <c r="K277" s="70">
        <v>1133200</v>
      </c>
      <c r="L277" s="70">
        <v>1133200</v>
      </c>
      <c r="M277" s="222">
        <f>L277</f>
        <v>1133200</v>
      </c>
    </row>
    <row r="278" spans="1:13" x14ac:dyDescent="0.25">
      <c r="A278" s="223">
        <v>50</v>
      </c>
      <c r="B278" s="224"/>
      <c r="C278" s="225"/>
      <c r="D278" s="225" t="s">
        <v>166</v>
      </c>
      <c r="E278" s="91">
        <f>SUM(E280)</f>
        <v>0</v>
      </c>
      <c r="F278" s="70">
        <f>SUM(F280)</f>
        <v>0</v>
      </c>
      <c r="G278" s="70">
        <f>SUM(G280)</f>
        <v>1132500</v>
      </c>
      <c r="H278" s="70">
        <f>SUM(H280)</f>
        <v>1031000</v>
      </c>
      <c r="I278" s="70">
        <f>I280</f>
        <v>1031000</v>
      </c>
      <c r="J278" s="70">
        <f>J280</f>
        <v>1102450</v>
      </c>
      <c r="K278" s="70">
        <v>1133200</v>
      </c>
      <c r="L278" s="57"/>
      <c r="M278" s="69"/>
    </row>
    <row r="279" spans="1:13" ht="30" x14ac:dyDescent="0.25">
      <c r="A279" s="223"/>
      <c r="B279" s="224">
        <v>5011</v>
      </c>
      <c r="C279" s="225"/>
      <c r="D279" s="225" t="s">
        <v>268</v>
      </c>
      <c r="E279" s="91"/>
      <c r="F279" s="70"/>
      <c r="G279" s="70">
        <f>G280</f>
        <v>1132500</v>
      </c>
      <c r="H279" s="70"/>
      <c r="I279" s="70"/>
      <c r="J279" s="70"/>
      <c r="K279" s="70">
        <v>1133200</v>
      </c>
      <c r="L279" s="57"/>
      <c r="M279" s="69"/>
    </row>
    <row r="280" spans="1:13" x14ac:dyDescent="0.25">
      <c r="A280" s="226">
        <v>3</v>
      </c>
      <c r="B280" s="227"/>
      <c r="C280" s="228"/>
      <c r="D280" s="228" t="s">
        <v>180</v>
      </c>
      <c r="E280" s="91">
        <f t="shared" ref="E280:J280" si="18">SUM(E281+E288)</f>
        <v>0</v>
      </c>
      <c r="F280" s="70">
        <f t="shared" si="18"/>
        <v>0</v>
      </c>
      <c r="G280" s="70">
        <f t="shared" si="18"/>
        <v>1132500</v>
      </c>
      <c r="H280" s="70">
        <f t="shared" si="18"/>
        <v>1031000</v>
      </c>
      <c r="I280" s="70">
        <f t="shared" si="18"/>
        <v>1031000</v>
      </c>
      <c r="J280" s="70">
        <f t="shared" si="18"/>
        <v>1102450</v>
      </c>
      <c r="K280" s="70">
        <f>SUM(K281+K288)</f>
        <v>1133200</v>
      </c>
      <c r="L280" s="57"/>
      <c r="M280" s="69"/>
    </row>
    <row r="281" spans="1:13" x14ac:dyDescent="0.25">
      <c r="A281" s="229"/>
      <c r="B281" s="230">
        <v>31</v>
      </c>
      <c r="C281" s="231"/>
      <c r="D281" s="228" t="s">
        <v>205</v>
      </c>
      <c r="E281" s="91">
        <f>SUM(E282:E287)</f>
        <v>0</v>
      </c>
      <c r="F281" s="70">
        <f>SUM(F282:F287)</f>
        <v>0</v>
      </c>
      <c r="G281" s="70">
        <f>SUM(G282:G287)</f>
        <v>1043000</v>
      </c>
      <c r="H281" s="70">
        <f>SUM(H282:H286)</f>
        <v>962000</v>
      </c>
      <c r="I281" s="70">
        <f>SUM(I282:I286)</f>
        <v>962000</v>
      </c>
      <c r="J281" s="70">
        <f>SUM(J282:J286)</f>
        <v>1028000</v>
      </c>
      <c r="K281" s="70">
        <f>SUM(K282:K287)</f>
        <v>1043000</v>
      </c>
      <c r="L281" s="57"/>
      <c r="M281" s="69"/>
    </row>
    <row r="282" spans="1:13" x14ac:dyDescent="0.25">
      <c r="A282" s="232"/>
      <c r="B282" s="224"/>
      <c r="C282" s="233">
        <v>3111</v>
      </c>
      <c r="D282" s="228" t="s">
        <v>206</v>
      </c>
      <c r="E282" s="56">
        <v>0</v>
      </c>
      <c r="F282" s="57">
        <v>0</v>
      </c>
      <c r="G282" s="57">
        <v>810000</v>
      </c>
      <c r="H282" s="57">
        <v>750000</v>
      </c>
      <c r="I282" s="57">
        <v>750000</v>
      </c>
      <c r="J282" s="57">
        <v>800000</v>
      </c>
      <c r="K282" s="57">
        <v>810000</v>
      </c>
      <c r="L282" s="57"/>
      <c r="M282" s="69"/>
    </row>
    <row r="283" spans="1:13" x14ac:dyDescent="0.25">
      <c r="A283" s="226"/>
      <c r="B283" s="227"/>
      <c r="C283" s="233">
        <v>3113</v>
      </c>
      <c r="D283" s="228" t="s">
        <v>207</v>
      </c>
      <c r="E283" s="56">
        <v>0</v>
      </c>
      <c r="F283" s="57">
        <v>0</v>
      </c>
      <c r="G283" s="57">
        <v>15000</v>
      </c>
      <c r="H283" s="57">
        <v>15000</v>
      </c>
      <c r="I283" s="57">
        <v>15000</v>
      </c>
      <c r="J283" s="57">
        <v>15000</v>
      </c>
      <c r="K283" s="57">
        <v>15000</v>
      </c>
      <c r="L283" s="57"/>
      <c r="M283" s="69"/>
    </row>
    <row r="284" spans="1:13" x14ac:dyDescent="0.25">
      <c r="A284" s="229"/>
      <c r="B284" s="230"/>
      <c r="C284" s="233">
        <v>3114</v>
      </c>
      <c r="D284" s="228" t="s">
        <v>208</v>
      </c>
      <c r="E284" s="56">
        <v>0</v>
      </c>
      <c r="F284" s="57">
        <v>0</v>
      </c>
      <c r="G284" s="57">
        <v>3000</v>
      </c>
      <c r="H284" s="57">
        <v>2000</v>
      </c>
      <c r="I284" s="57">
        <v>2000</v>
      </c>
      <c r="J284" s="57">
        <v>3000</v>
      </c>
      <c r="K284" s="57">
        <v>3000</v>
      </c>
      <c r="L284" s="57"/>
      <c r="M284" s="69"/>
    </row>
    <row r="285" spans="1:13" x14ac:dyDescent="0.25">
      <c r="A285" s="234"/>
      <c r="B285" s="235"/>
      <c r="C285" s="233">
        <v>3121</v>
      </c>
      <c r="D285" s="59" t="s">
        <v>209</v>
      </c>
      <c r="E285" s="79">
        <v>0</v>
      </c>
      <c r="F285" s="79">
        <v>0</v>
      </c>
      <c r="G285" s="79">
        <v>65000</v>
      </c>
      <c r="H285" s="79">
        <v>50000</v>
      </c>
      <c r="I285" s="280">
        <v>50000</v>
      </c>
      <c r="J285" s="280">
        <v>60000</v>
      </c>
      <c r="K285" s="280">
        <v>65000</v>
      </c>
      <c r="L285" s="79"/>
      <c r="M285" s="80"/>
    </row>
    <row r="286" spans="1:13" x14ac:dyDescent="0.25">
      <c r="A286" s="236"/>
      <c r="B286" s="237"/>
      <c r="C286" s="238">
        <v>3132</v>
      </c>
      <c r="D286" s="59" t="s">
        <v>210</v>
      </c>
      <c r="E286" s="79">
        <v>0</v>
      </c>
      <c r="F286" s="79">
        <v>0</v>
      </c>
      <c r="G286" s="79">
        <v>150000</v>
      </c>
      <c r="H286" s="79">
        <v>145000</v>
      </c>
      <c r="I286" s="280">
        <v>145000</v>
      </c>
      <c r="J286" s="280">
        <v>150000</v>
      </c>
      <c r="K286" s="280">
        <v>150000</v>
      </c>
      <c r="L286" s="79"/>
      <c r="M286" s="80"/>
    </row>
    <row r="287" spans="1:13" ht="30" x14ac:dyDescent="0.25">
      <c r="A287" s="236"/>
      <c r="B287" s="237"/>
      <c r="C287" s="238">
        <v>3133</v>
      </c>
      <c r="D287" s="59" t="s">
        <v>211</v>
      </c>
      <c r="E287" s="79">
        <v>0</v>
      </c>
      <c r="F287" s="79">
        <v>0</v>
      </c>
      <c r="G287" s="79">
        <v>0</v>
      </c>
      <c r="H287" s="79">
        <v>0</v>
      </c>
      <c r="I287" s="280">
        <v>0</v>
      </c>
      <c r="J287" s="280">
        <v>0</v>
      </c>
      <c r="K287" s="280">
        <v>0</v>
      </c>
      <c r="L287" s="79"/>
      <c r="M287" s="80"/>
    </row>
    <row r="288" spans="1:13" x14ac:dyDescent="0.25">
      <c r="A288" s="236"/>
      <c r="B288" s="237">
        <v>32</v>
      </c>
      <c r="C288" s="239"/>
      <c r="D288" s="59" t="s">
        <v>181</v>
      </c>
      <c r="E288" s="76">
        <f t="shared" ref="E288:J288" si="19">SUM(E289:E290)</f>
        <v>0</v>
      </c>
      <c r="F288" s="76">
        <f t="shared" si="19"/>
        <v>0</v>
      </c>
      <c r="G288" s="76">
        <f t="shared" si="19"/>
        <v>89500</v>
      </c>
      <c r="H288" s="76">
        <f t="shared" si="19"/>
        <v>69000</v>
      </c>
      <c r="I288" s="281">
        <f t="shared" si="19"/>
        <v>69000</v>
      </c>
      <c r="J288" s="281">
        <f t="shared" si="19"/>
        <v>74450</v>
      </c>
      <c r="K288" s="281">
        <v>90200</v>
      </c>
      <c r="L288" s="79"/>
      <c r="M288" s="80"/>
    </row>
    <row r="289" spans="1:13" ht="30" x14ac:dyDescent="0.25">
      <c r="A289" s="234"/>
      <c r="B289" s="235"/>
      <c r="C289" s="233">
        <v>3212</v>
      </c>
      <c r="D289" s="59" t="s">
        <v>212</v>
      </c>
      <c r="E289" s="79">
        <v>0</v>
      </c>
      <c r="F289" s="79">
        <v>0</v>
      </c>
      <c r="G289" s="79">
        <v>85000</v>
      </c>
      <c r="H289" s="79">
        <v>65000</v>
      </c>
      <c r="I289" s="280">
        <v>65000</v>
      </c>
      <c r="J289" s="280">
        <v>70000</v>
      </c>
      <c r="K289" s="280">
        <v>85000</v>
      </c>
      <c r="L289" s="79"/>
      <c r="M289" s="80"/>
    </row>
    <row r="290" spans="1:13" x14ac:dyDescent="0.25">
      <c r="A290" s="236"/>
      <c r="B290" s="237"/>
      <c r="C290" s="238">
        <v>3295</v>
      </c>
      <c r="D290" s="59" t="s">
        <v>213</v>
      </c>
      <c r="E290" s="79">
        <v>0</v>
      </c>
      <c r="F290" s="79">
        <v>0</v>
      </c>
      <c r="G290" s="79">
        <v>4500</v>
      </c>
      <c r="H290" s="79">
        <v>4000</v>
      </c>
      <c r="I290" s="280">
        <v>4000</v>
      </c>
      <c r="J290" s="280">
        <v>4450</v>
      </c>
      <c r="K290" s="280">
        <v>5200</v>
      </c>
      <c r="L290" s="79"/>
      <c r="M290" s="80"/>
    </row>
    <row r="291" spans="1:13" x14ac:dyDescent="0.25">
      <c r="A291" s="240" t="s">
        <v>269</v>
      </c>
      <c r="B291" s="237"/>
      <c r="C291" s="238"/>
      <c r="D291" s="59"/>
      <c r="E291" s="79">
        <v>0</v>
      </c>
      <c r="F291" s="79">
        <v>0</v>
      </c>
      <c r="G291" s="76">
        <f>G292</f>
        <v>101200</v>
      </c>
      <c r="H291" s="79"/>
      <c r="I291" s="280"/>
      <c r="J291" s="280"/>
      <c r="K291" s="281">
        <v>101200</v>
      </c>
      <c r="L291" s="79"/>
      <c r="M291" s="80"/>
    </row>
    <row r="292" spans="1:13" x14ac:dyDescent="0.25">
      <c r="A292" s="240" t="s">
        <v>245</v>
      </c>
      <c r="B292" s="237"/>
      <c r="C292" s="239"/>
      <c r="D292" s="254" t="s">
        <v>246</v>
      </c>
      <c r="E292" s="79">
        <v>0</v>
      </c>
      <c r="F292" s="76">
        <v>0</v>
      </c>
      <c r="G292" s="76">
        <f>SUM(G293)</f>
        <v>101200</v>
      </c>
      <c r="H292" s="76" t="e">
        <f>SUM(#REF!+H293)</f>
        <v>#REF!</v>
      </c>
      <c r="I292" s="76">
        <v>81402.899999999994</v>
      </c>
      <c r="J292" s="76" t="e">
        <f>SUM(#REF!+J293)</f>
        <v>#REF!</v>
      </c>
      <c r="K292" s="76">
        <v>101200</v>
      </c>
      <c r="L292" s="76"/>
      <c r="M292" s="77"/>
    </row>
    <row r="293" spans="1:13" x14ac:dyDescent="0.25">
      <c r="A293" s="246">
        <v>56</v>
      </c>
      <c r="B293" s="237"/>
      <c r="C293" s="237"/>
      <c r="D293" s="310" t="s">
        <v>265</v>
      </c>
      <c r="E293" s="280">
        <f>SUM(E295)</f>
        <v>0</v>
      </c>
      <c r="F293" s="76">
        <f>SUM(F295)</f>
        <v>0</v>
      </c>
      <c r="G293" s="281">
        <f>SUM(G295+G300)</f>
        <v>101200</v>
      </c>
      <c r="H293" s="76">
        <f>SUM(H295)</f>
        <v>56201.45</v>
      </c>
      <c r="I293" s="76">
        <v>56201.45</v>
      </c>
      <c r="J293" s="281">
        <f>SUM(J295)</f>
        <v>75506.45</v>
      </c>
      <c r="K293" s="281">
        <f>SUM(K295+K300)</f>
        <v>101200</v>
      </c>
      <c r="L293" s="79"/>
      <c r="M293" s="80"/>
    </row>
    <row r="294" spans="1:13" x14ac:dyDescent="0.25">
      <c r="A294" s="246"/>
      <c r="B294" s="237">
        <v>561</v>
      </c>
      <c r="C294" s="237"/>
      <c r="D294" s="310" t="s">
        <v>266</v>
      </c>
      <c r="E294" s="280">
        <v>0</v>
      </c>
      <c r="F294" s="76"/>
      <c r="G294" s="76"/>
      <c r="H294" s="76"/>
      <c r="I294" s="76"/>
      <c r="J294" s="281"/>
      <c r="K294" s="281"/>
      <c r="L294" s="79"/>
      <c r="M294" s="80"/>
    </row>
    <row r="295" spans="1:13" x14ac:dyDescent="0.25">
      <c r="A295" s="247">
        <v>3</v>
      </c>
      <c r="B295" s="237"/>
      <c r="C295" s="237"/>
      <c r="D295" s="74" t="s">
        <v>180</v>
      </c>
      <c r="E295" s="79">
        <f>SUM(E296+E300)</f>
        <v>0</v>
      </c>
      <c r="F295" s="76">
        <f>SUM(F296+F300)</f>
        <v>0</v>
      </c>
      <c r="G295" s="76">
        <f>SUM(G296)</f>
        <v>96000</v>
      </c>
      <c r="H295" s="76">
        <f>SUM(H296+H300)</f>
        <v>56201.45</v>
      </c>
      <c r="I295" s="76">
        <v>56201.45</v>
      </c>
      <c r="J295" s="76">
        <f>SUM(J296+J300)</f>
        <v>75506.45</v>
      </c>
      <c r="K295" s="76">
        <v>96000</v>
      </c>
      <c r="L295" s="79"/>
      <c r="M295" s="80"/>
    </row>
    <row r="296" spans="1:13" x14ac:dyDescent="0.25">
      <c r="A296" s="236"/>
      <c r="B296" s="237">
        <v>31</v>
      </c>
      <c r="C296" s="237"/>
      <c r="D296" s="74" t="s">
        <v>205</v>
      </c>
      <c r="E296" s="79">
        <v>0</v>
      </c>
      <c r="F296" s="76">
        <f>SUM(F297:F299)</f>
        <v>0</v>
      </c>
      <c r="G296" s="76">
        <f>SUM(G297:G299)</f>
        <v>96000</v>
      </c>
      <c r="H296" s="76">
        <f>SUM(H297:H299)</f>
        <v>51000</v>
      </c>
      <c r="I296" s="76">
        <v>51000</v>
      </c>
      <c r="J296" s="76">
        <f>SUM(J297:J299)</f>
        <v>70500</v>
      </c>
      <c r="K296" s="76">
        <v>96000</v>
      </c>
      <c r="L296" s="79"/>
      <c r="M296" s="80"/>
    </row>
    <row r="297" spans="1:13" x14ac:dyDescent="0.25">
      <c r="A297" s="236"/>
      <c r="B297" s="237"/>
      <c r="C297" s="237">
        <v>3111</v>
      </c>
      <c r="D297" s="74" t="s">
        <v>206</v>
      </c>
      <c r="E297" s="79">
        <v>0</v>
      </c>
      <c r="F297" s="79">
        <v>0</v>
      </c>
      <c r="G297" s="79">
        <v>80000</v>
      </c>
      <c r="H297" s="79">
        <v>42000</v>
      </c>
      <c r="I297" s="79">
        <v>42000</v>
      </c>
      <c r="J297" s="79">
        <v>57000</v>
      </c>
      <c r="K297" s="79">
        <v>80000</v>
      </c>
      <c r="L297" s="79"/>
      <c r="M297" s="80"/>
    </row>
    <row r="298" spans="1:13" x14ac:dyDescent="0.25">
      <c r="A298" s="236"/>
      <c r="B298" s="237"/>
      <c r="C298" s="237">
        <v>3121</v>
      </c>
      <c r="D298" s="74" t="s">
        <v>209</v>
      </c>
      <c r="E298" s="79">
        <v>0</v>
      </c>
      <c r="F298" s="79">
        <v>0</v>
      </c>
      <c r="G298" s="79">
        <v>4000</v>
      </c>
      <c r="H298" s="79">
        <v>2000</v>
      </c>
      <c r="I298" s="79">
        <v>2000</v>
      </c>
      <c r="J298" s="79">
        <v>3500</v>
      </c>
      <c r="K298" s="79">
        <v>4000</v>
      </c>
      <c r="L298" s="79"/>
      <c r="M298" s="80"/>
    </row>
    <row r="299" spans="1:13" x14ac:dyDescent="0.25">
      <c r="A299" s="236"/>
      <c r="B299" s="237"/>
      <c r="C299" s="237">
        <v>3132</v>
      </c>
      <c r="D299" s="75" t="s">
        <v>240</v>
      </c>
      <c r="E299" s="79">
        <v>0</v>
      </c>
      <c r="F299" s="79">
        <v>0</v>
      </c>
      <c r="G299" s="79">
        <v>12000</v>
      </c>
      <c r="H299" s="79">
        <v>7000</v>
      </c>
      <c r="I299" s="79">
        <v>7000</v>
      </c>
      <c r="J299" s="79">
        <v>10000</v>
      </c>
      <c r="K299" s="79">
        <v>12000</v>
      </c>
      <c r="L299" s="79"/>
      <c r="M299" s="80"/>
    </row>
    <row r="300" spans="1:13" x14ac:dyDescent="0.25">
      <c r="A300" s="236"/>
      <c r="B300" s="237">
        <v>32</v>
      </c>
      <c r="C300" s="237"/>
      <c r="D300" s="74" t="s">
        <v>181</v>
      </c>
      <c r="E300" s="79">
        <f>SUM(E301:E303)</f>
        <v>0</v>
      </c>
      <c r="F300" s="76">
        <f>SUM(F301:F303)</f>
        <v>0</v>
      </c>
      <c r="G300" s="76">
        <f>SUM(G301:G303)</f>
        <v>5200</v>
      </c>
      <c r="H300" s="76">
        <f>SUM(H301:H303)</f>
        <v>5201.45</v>
      </c>
      <c r="I300" s="76">
        <v>5201.45</v>
      </c>
      <c r="J300" s="76">
        <f>SUM(J301:J303)</f>
        <v>5006.45</v>
      </c>
      <c r="K300" s="76">
        <v>5200</v>
      </c>
      <c r="L300" s="79"/>
      <c r="M300" s="80"/>
    </row>
    <row r="301" spans="1:13" x14ac:dyDescent="0.25">
      <c r="A301" s="236"/>
      <c r="B301" s="237"/>
      <c r="C301" s="237">
        <v>3211</v>
      </c>
      <c r="D301" s="74" t="s">
        <v>182</v>
      </c>
      <c r="E301" s="79">
        <v>0</v>
      </c>
      <c r="F301" s="79">
        <v>0</v>
      </c>
      <c r="G301" s="79">
        <v>200</v>
      </c>
      <c r="H301" s="79">
        <v>195</v>
      </c>
      <c r="I301" s="79">
        <v>195</v>
      </c>
      <c r="J301" s="79">
        <v>0</v>
      </c>
      <c r="K301" s="79">
        <v>200</v>
      </c>
      <c r="L301" s="79"/>
      <c r="M301" s="80"/>
    </row>
    <row r="302" spans="1:13" ht="30" x14ac:dyDescent="0.25">
      <c r="A302" s="236"/>
      <c r="B302" s="237"/>
      <c r="C302" s="237">
        <v>3212</v>
      </c>
      <c r="D302" s="75" t="s">
        <v>212</v>
      </c>
      <c r="E302" s="79">
        <v>0</v>
      </c>
      <c r="F302" s="79">
        <v>0</v>
      </c>
      <c r="G302" s="79">
        <v>4500</v>
      </c>
      <c r="H302" s="79">
        <v>4500</v>
      </c>
      <c r="I302" s="79">
        <v>4500</v>
      </c>
      <c r="J302" s="79">
        <v>4500</v>
      </c>
      <c r="K302" s="79">
        <v>4500</v>
      </c>
      <c r="L302" s="79"/>
      <c r="M302" s="80"/>
    </row>
    <row r="303" spans="1:13" x14ac:dyDescent="0.25">
      <c r="A303" s="236"/>
      <c r="B303" s="237"/>
      <c r="C303" s="237">
        <v>3236</v>
      </c>
      <c r="D303" s="255" t="s">
        <v>192</v>
      </c>
      <c r="E303" s="79">
        <v>0</v>
      </c>
      <c r="F303" s="79">
        <v>0</v>
      </c>
      <c r="G303" s="79">
        <v>500</v>
      </c>
      <c r="H303" s="79">
        <v>506.45</v>
      </c>
      <c r="I303" s="79">
        <v>506.45</v>
      </c>
      <c r="J303" s="79">
        <v>506.45</v>
      </c>
      <c r="K303" s="79">
        <v>500</v>
      </c>
      <c r="L303" s="79"/>
      <c r="M303" s="80"/>
    </row>
    <row r="304" spans="1:13" x14ac:dyDescent="0.25">
      <c r="A304" s="240">
        <v>3060</v>
      </c>
      <c r="B304" s="237"/>
      <c r="C304" s="237"/>
      <c r="D304" s="82" t="s">
        <v>214</v>
      </c>
      <c r="E304" s="76">
        <v>0</v>
      </c>
      <c r="F304" s="76">
        <v>0</v>
      </c>
      <c r="G304" s="76">
        <f>G305</f>
        <v>20200</v>
      </c>
      <c r="H304" s="76" t="e">
        <f>SUM(H305+H315+H344+H349)</f>
        <v>#REF!</v>
      </c>
      <c r="I304" s="281" t="e">
        <f>SUM(I305+I315+I344+I349)</f>
        <v>#REF!</v>
      </c>
      <c r="J304" s="281" t="e">
        <f>SUM(J305+J315+J344+J349)</f>
        <v>#REF!</v>
      </c>
      <c r="K304" s="281">
        <v>20200</v>
      </c>
      <c r="L304" s="76">
        <f>G304</f>
        <v>20200</v>
      </c>
      <c r="M304" s="77">
        <f>L304</f>
        <v>20200</v>
      </c>
    </row>
    <row r="305" spans="1:13" x14ac:dyDescent="0.25">
      <c r="A305" s="360" t="s">
        <v>215</v>
      </c>
      <c r="B305" s="361"/>
      <c r="C305" s="362"/>
      <c r="D305" s="82" t="s">
        <v>216</v>
      </c>
      <c r="E305" s="76">
        <v>0</v>
      </c>
      <c r="F305" s="76">
        <v>0</v>
      </c>
      <c r="G305" s="76">
        <f>G306</f>
        <v>20200</v>
      </c>
      <c r="H305" s="76" t="e">
        <f>SUM(#REF!+H306+#REF!)</f>
        <v>#REF!</v>
      </c>
      <c r="I305" s="281" t="e">
        <f>SUM(#REF!+I306+#REF!)</f>
        <v>#REF!</v>
      </c>
      <c r="J305" s="281" t="e">
        <f>SUM(#REF!+#REF!+J306+#REF!+#REF!)</f>
        <v>#REF!</v>
      </c>
      <c r="K305" s="281">
        <v>20200</v>
      </c>
      <c r="L305" s="76">
        <f>G305</f>
        <v>20200</v>
      </c>
      <c r="M305" s="77">
        <f>L305</f>
        <v>20200</v>
      </c>
    </row>
    <row r="306" spans="1:13" x14ac:dyDescent="0.25">
      <c r="A306" s="246">
        <v>52</v>
      </c>
      <c r="B306" s="237"/>
      <c r="C306" s="239"/>
      <c r="D306" s="310" t="s">
        <v>264</v>
      </c>
      <c r="E306" s="281">
        <v>0</v>
      </c>
      <c r="F306" s="76">
        <v>0</v>
      </c>
      <c r="G306" s="76">
        <f>G307</f>
        <v>20200</v>
      </c>
      <c r="H306" s="76">
        <f>SUM(H307)</f>
        <v>3664</v>
      </c>
      <c r="I306" s="76">
        <f>I307</f>
        <v>3664</v>
      </c>
      <c r="J306" s="76">
        <f>SUM(J307)</f>
        <v>22624</v>
      </c>
      <c r="K306" s="76">
        <f>SUM(K307)</f>
        <v>20200</v>
      </c>
      <c r="L306" s="79"/>
      <c r="M306" s="80"/>
    </row>
    <row r="307" spans="1:13" x14ac:dyDescent="0.25">
      <c r="A307" s="247">
        <v>3</v>
      </c>
      <c r="B307" s="237"/>
      <c r="C307" s="239"/>
      <c r="D307" s="74" t="s">
        <v>180</v>
      </c>
      <c r="E307" s="76">
        <v>0</v>
      </c>
      <c r="F307" s="76">
        <v>0</v>
      </c>
      <c r="G307" s="76">
        <f>G308</f>
        <v>20200</v>
      </c>
      <c r="H307" s="76">
        <f>SUM(H308)</f>
        <v>3664</v>
      </c>
      <c r="I307" s="76">
        <f>I308</f>
        <v>3664</v>
      </c>
      <c r="J307" s="76">
        <f>SUM(J308)</f>
        <v>22624</v>
      </c>
      <c r="K307" s="76">
        <f>SUM(K308)</f>
        <v>20200</v>
      </c>
      <c r="L307" s="79"/>
      <c r="M307" s="80"/>
    </row>
    <row r="308" spans="1:13" x14ac:dyDescent="0.25">
      <c r="A308" s="236"/>
      <c r="B308" s="245">
        <v>32</v>
      </c>
      <c r="C308" s="239"/>
      <c r="D308" s="74" t="s">
        <v>181</v>
      </c>
      <c r="E308" s="76">
        <v>0</v>
      </c>
      <c r="F308" s="76">
        <v>0</v>
      </c>
      <c r="G308" s="76">
        <f>SUM(G309:G314)</f>
        <v>20200</v>
      </c>
      <c r="H308" s="76">
        <f t="shared" ref="H308:J308" si="20">SUM(H309:H314)</f>
        <v>3664</v>
      </c>
      <c r="I308" s="76">
        <f t="shared" si="20"/>
        <v>3664</v>
      </c>
      <c r="J308" s="76">
        <f t="shared" si="20"/>
        <v>22624</v>
      </c>
      <c r="K308" s="76">
        <f>SUM(K309:K314)</f>
        <v>20200</v>
      </c>
      <c r="L308" s="79"/>
      <c r="M308" s="80"/>
    </row>
    <row r="309" spans="1:13" x14ac:dyDescent="0.25">
      <c r="A309" s="236"/>
      <c r="B309" s="237"/>
      <c r="C309" s="239">
        <v>3221</v>
      </c>
      <c r="D309" s="75" t="s">
        <v>184</v>
      </c>
      <c r="E309" s="79">
        <v>0</v>
      </c>
      <c r="F309" s="79">
        <v>0</v>
      </c>
      <c r="G309" s="79">
        <v>18000</v>
      </c>
      <c r="H309" s="79">
        <v>0</v>
      </c>
      <c r="I309" s="79">
        <v>0</v>
      </c>
      <c r="J309" s="280">
        <v>16000</v>
      </c>
      <c r="K309" s="280">
        <v>18000</v>
      </c>
      <c r="L309" s="79"/>
      <c r="M309" s="80"/>
    </row>
    <row r="310" spans="1:13" x14ac:dyDescent="0.25">
      <c r="A310" s="236"/>
      <c r="B310" s="237"/>
      <c r="C310" s="239">
        <v>3222</v>
      </c>
      <c r="D310" s="74" t="s">
        <v>219</v>
      </c>
      <c r="E310" s="79">
        <v>0</v>
      </c>
      <c r="F310" s="79">
        <v>0</v>
      </c>
      <c r="G310" s="79">
        <v>200</v>
      </c>
      <c r="H310" s="79">
        <v>664</v>
      </c>
      <c r="I310" s="79">
        <v>664</v>
      </c>
      <c r="J310" s="280">
        <v>664</v>
      </c>
      <c r="K310" s="280">
        <v>200</v>
      </c>
      <c r="L310" s="79"/>
      <c r="M310" s="80"/>
    </row>
    <row r="311" spans="1:13" x14ac:dyDescent="0.25">
      <c r="A311" s="236"/>
      <c r="B311" s="237"/>
      <c r="C311" s="237">
        <v>3231</v>
      </c>
      <c r="D311" s="75" t="s">
        <v>189</v>
      </c>
      <c r="E311" s="79">
        <v>0</v>
      </c>
      <c r="F311" s="79">
        <v>0</v>
      </c>
      <c r="G311" s="79">
        <v>0</v>
      </c>
      <c r="H311" s="79">
        <v>0</v>
      </c>
      <c r="I311" s="79">
        <v>0</v>
      </c>
      <c r="J311" s="280">
        <v>0</v>
      </c>
      <c r="K311" s="280">
        <v>0</v>
      </c>
      <c r="L311" s="79"/>
      <c r="M311" s="80"/>
    </row>
    <row r="312" spans="1:13" x14ac:dyDescent="0.25">
      <c r="A312" s="236"/>
      <c r="B312" s="237"/>
      <c r="C312" s="237">
        <v>3239</v>
      </c>
      <c r="D312" s="74" t="s">
        <v>195</v>
      </c>
      <c r="E312" s="79">
        <v>0</v>
      </c>
      <c r="F312" s="79">
        <v>0</v>
      </c>
      <c r="G312" s="79">
        <v>0</v>
      </c>
      <c r="H312" s="79">
        <v>0</v>
      </c>
      <c r="I312" s="79">
        <v>0</v>
      </c>
      <c r="J312" s="280">
        <v>0</v>
      </c>
      <c r="K312" s="280">
        <v>0</v>
      </c>
      <c r="L312" s="79"/>
      <c r="M312" s="80"/>
    </row>
    <row r="313" spans="1:13" x14ac:dyDescent="0.25">
      <c r="A313" s="236"/>
      <c r="B313" s="237"/>
      <c r="C313" s="237">
        <v>3293</v>
      </c>
      <c r="D313" s="74" t="s">
        <v>218</v>
      </c>
      <c r="E313" s="79">
        <v>0</v>
      </c>
      <c r="F313" s="79">
        <v>0</v>
      </c>
      <c r="G313" s="79">
        <v>2000</v>
      </c>
      <c r="H313" s="79">
        <v>0</v>
      </c>
      <c r="I313" s="79">
        <v>0</v>
      </c>
      <c r="J313" s="280">
        <v>0</v>
      </c>
      <c r="K313" s="280">
        <v>2000</v>
      </c>
      <c r="L313" s="79"/>
      <c r="M313" s="80"/>
    </row>
    <row r="314" spans="1:13" ht="15.75" thickBot="1" x14ac:dyDescent="0.3">
      <c r="A314" s="319"/>
      <c r="B314" s="320"/>
      <c r="C314" s="320">
        <v>3299</v>
      </c>
      <c r="D314" s="86" t="s">
        <v>198</v>
      </c>
      <c r="E314" s="87">
        <v>0</v>
      </c>
      <c r="F314" s="87">
        <v>0</v>
      </c>
      <c r="G314" s="87">
        <v>0</v>
      </c>
      <c r="H314" s="87">
        <v>3000</v>
      </c>
      <c r="I314" s="87">
        <v>3000</v>
      </c>
      <c r="J314" s="321">
        <v>5960</v>
      </c>
      <c r="K314" s="321">
        <v>0</v>
      </c>
      <c r="L314" s="87"/>
      <c r="M314" s="88"/>
    </row>
  </sheetData>
  <mergeCells count="21">
    <mergeCell ref="A305:C305"/>
    <mergeCell ref="A22:C22"/>
    <mergeCell ref="A1:M1"/>
    <mergeCell ref="A4:M4"/>
    <mergeCell ref="A5:C5"/>
    <mergeCell ref="A6:D6"/>
    <mergeCell ref="A7:D7"/>
    <mergeCell ref="A9:C9"/>
    <mergeCell ref="A10:C10"/>
    <mergeCell ref="A11:C11"/>
    <mergeCell ref="A13:C13"/>
    <mergeCell ref="A15:C15"/>
    <mergeCell ref="A17:C17"/>
    <mergeCell ref="A277:C277"/>
    <mergeCell ref="A76:C76"/>
    <mergeCell ref="A23:C23"/>
    <mergeCell ref="A24:C24"/>
    <mergeCell ref="A27:C27"/>
    <mergeCell ref="A29:C29"/>
    <mergeCell ref="A33:C33"/>
    <mergeCell ref="A62:C62"/>
  </mergeCells>
  <pageMargins left="0.7" right="0.7" top="0.75" bottom="0.75" header="0.3" footer="0.3"/>
  <pageSetup paperSize="9" scale="4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KL.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2026-06-17T10:22:16Z</cp:lastPrinted>
  <dcterms:created xsi:type="dcterms:W3CDTF">2025-07-15T08:24:14Z</dcterms:created>
  <dcterms:modified xsi:type="dcterms:W3CDTF">2026-07-10T08:03:37Z</dcterms:modified>
</cp:coreProperties>
</file>